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地域スポーツ支援課\★功労者表彰(顕彰)\令和8年度\1 事前調査　メール送信\①事前調査　スポーツ功労者（加盟団体）\"/>
    </mc:Choice>
  </mc:AlternateContent>
  <xr:revisionPtr revIDLastSave="0" documentId="8_{6223705D-A1C2-4000-9892-543F83700223}" xr6:coauthVersionLast="47" xr6:coauthVersionMax="47" xr10:uidLastSave="{00000000-0000-0000-0000-000000000000}"/>
  <bookViews>
    <workbookView xWindow="-110" yWindow="-110" windowWidth="19420" windowHeight="11500" activeTab="1" xr2:uid="{00000000-000D-0000-FFFF-FFFF00000000}"/>
  </bookViews>
  <sheets>
    <sheet name="様式5(功労者用・記載例)" sheetId="6" r:id="rId1"/>
    <sheet name="様式5(功労者用) " sheetId="3" r:id="rId2"/>
  </sheets>
  <definedNames>
    <definedName name="_xlnm.Print_Area" localSheetId="1">'様式5(功労者用) '!$A$1:$R$51</definedName>
    <definedName name="_xlnm.Print_Area" localSheetId="0">'様式5(功労者用・記載例)'!$A$1:$AG$51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6" l="1"/>
  <c r="P6" i="6" s="1"/>
  <c r="P7" i="6"/>
  <c r="AO9" i="6"/>
  <c r="BQ9" i="6"/>
  <c r="CL9" i="6" s="1"/>
  <c r="BS9" i="6"/>
  <c r="BZ9" i="6"/>
  <c r="CB9" i="6" s="1"/>
  <c r="CC9" i="6" s="1"/>
  <c r="CA9" i="6"/>
  <c r="CF9" i="6"/>
  <c r="CG9" i="6"/>
  <c r="CH9" i="6"/>
  <c r="CI9" i="6" s="1"/>
  <c r="CJ9" i="6" s="1"/>
  <c r="CK9" i="6" s="1"/>
  <c r="AO11" i="6"/>
  <c r="BQ11" i="6"/>
  <c r="BS11" i="6"/>
  <c r="BZ11" i="6"/>
  <c r="CA11" i="6"/>
  <c r="CF11" i="6"/>
  <c r="CG11" i="6"/>
  <c r="AO13" i="6"/>
  <c r="BQ13" i="6"/>
  <c r="CH13" i="6" s="1"/>
  <c r="BS13" i="6"/>
  <c r="BT13" i="6"/>
  <c r="BZ13" i="6"/>
  <c r="CA13" i="6"/>
  <c r="CF13" i="6"/>
  <c r="CG13" i="6"/>
  <c r="AO15" i="6"/>
  <c r="BQ15" i="6"/>
  <c r="CH15" i="6" s="1"/>
  <c r="BS15" i="6"/>
  <c r="BT15" i="6"/>
  <c r="BZ15" i="6"/>
  <c r="CA15" i="6"/>
  <c r="CF15" i="6"/>
  <c r="CG15" i="6"/>
  <c r="AO17" i="6"/>
  <c r="BQ17" i="6"/>
  <c r="CG17" i="6" s="1"/>
  <c r="BS17" i="6"/>
  <c r="BZ17" i="6"/>
  <c r="CA17" i="6"/>
  <c r="CF17" i="6"/>
  <c r="AO19" i="6"/>
  <c r="BQ19" i="6"/>
  <c r="CG19" i="6" s="1"/>
  <c r="BS19" i="6"/>
  <c r="BZ19" i="6"/>
  <c r="CA19" i="6"/>
  <c r="CF19" i="6"/>
  <c r="AO21" i="6"/>
  <c r="BQ21" i="6"/>
  <c r="CH21" i="6" s="1"/>
  <c r="BS21" i="6"/>
  <c r="BT21" i="6" s="1"/>
  <c r="BZ21" i="6"/>
  <c r="CA21" i="6"/>
  <c r="CF21" i="6"/>
  <c r="AO23" i="6"/>
  <c r="BQ23" i="6"/>
  <c r="CH23" i="6" s="1"/>
  <c r="BS23" i="6"/>
  <c r="BT23" i="6" s="1"/>
  <c r="BZ23" i="6"/>
  <c r="CA23" i="6"/>
  <c r="CF23" i="6"/>
  <c r="AO25" i="6"/>
  <c r="BQ25" i="6"/>
  <c r="CH25" i="6" s="1"/>
  <c r="BS25" i="6"/>
  <c r="BT25" i="6" s="1"/>
  <c r="BZ25" i="6"/>
  <c r="CA25" i="6"/>
  <c r="CF25" i="6"/>
  <c r="AO27" i="6"/>
  <c r="BZ27" i="6"/>
  <c r="CA27" i="6"/>
  <c r="CF27" i="6"/>
  <c r="B28" i="6"/>
  <c r="BS27" i="6" s="1"/>
  <c r="E28" i="6"/>
  <c r="BQ27" i="6" s="1"/>
  <c r="AO29" i="6"/>
  <c r="BQ29" i="6"/>
  <c r="CG29" i="6" s="1"/>
  <c r="BS29" i="6"/>
  <c r="BT29" i="6" s="1"/>
  <c r="BZ29" i="6"/>
  <c r="CA29" i="6"/>
  <c r="CF29" i="6"/>
  <c r="N6" i="3"/>
  <c r="P6" i="3" s="1"/>
  <c r="P7" i="3"/>
  <c r="AO9" i="3"/>
  <c r="BQ9" i="3"/>
  <c r="CG9" i="3" s="1"/>
  <c r="BS9" i="3"/>
  <c r="BZ9" i="3"/>
  <c r="CA9" i="3"/>
  <c r="CF9" i="3"/>
  <c r="AO11" i="3"/>
  <c r="BQ11" i="3"/>
  <c r="CG11" i="3" s="1"/>
  <c r="BS11" i="3"/>
  <c r="BZ11" i="3"/>
  <c r="CA11" i="3"/>
  <c r="CF11" i="3"/>
  <c r="AO13" i="3"/>
  <c r="BQ13" i="3"/>
  <c r="CH13" i="3" s="1"/>
  <c r="BS13" i="3"/>
  <c r="BZ13" i="3"/>
  <c r="CA13" i="3"/>
  <c r="CF13" i="3"/>
  <c r="AO15" i="3"/>
  <c r="BQ15" i="3"/>
  <c r="CL15" i="3" s="1"/>
  <c r="BS15" i="3"/>
  <c r="BT15" i="3" s="1"/>
  <c r="BZ15" i="3"/>
  <c r="CA15" i="3"/>
  <c r="CF15" i="3"/>
  <c r="AO17" i="3"/>
  <c r="BQ17" i="3"/>
  <c r="CG17" i="3" s="1"/>
  <c r="BS17" i="3"/>
  <c r="BZ17" i="3"/>
  <c r="CA17" i="3"/>
  <c r="CF17" i="3"/>
  <c r="AO19" i="3"/>
  <c r="BQ19" i="3"/>
  <c r="CH19" i="3" s="1"/>
  <c r="BS19" i="3"/>
  <c r="BZ19" i="3"/>
  <c r="CA19" i="3"/>
  <c r="CF19" i="3"/>
  <c r="AO21" i="3"/>
  <c r="BQ21" i="3"/>
  <c r="CG21" i="3" s="1"/>
  <c r="BS21" i="3"/>
  <c r="BZ21" i="3"/>
  <c r="CA21" i="3"/>
  <c r="CF21" i="3"/>
  <c r="AO23" i="3"/>
  <c r="BQ23" i="3"/>
  <c r="CG23" i="3" s="1"/>
  <c r="BS23" i="3"/>
  <c r="BT23" i="3" s="1"/>
  <c r="BZ23" i="3"/>
  <c r="CA23" i="3"/>
  <c r="CF23" i="3"/>
  <c r="AO25" i="3"/>
  <c r="BQ25" i="3"/>
  <c r="CG25" i="3" s="1"/>
  <c r="BS25" i="3"/>
  <c r="BT25" i="3" s="1"/>
  <c r="BZ25" i="3"/>
  <c r="CA25" i="3"/>
  <c r="CF25" i="3"/>
  <c r="AO27" i="3"/>
  <c r="BZ27" i="3"/>
  <c r="CA27" i="3"/>
  <c r="CB27" i="3" s="1"/>
  <c r="CF27" i="3"/>
  <c r="B28" i="3"/>
  <c r="E28" i="3"/>
  <c r="BQ27" i="3" s="1"/>
  <c r="AO29" i="3"/>
  <c r="BQ29" i="3"/>
  <c r="CH29" i="3" s="1"/>
  <c r="BS29" i="3"/>
  <c r="BZ29" i="3"/>
  <c r="CA29" i="3"/>
  <c r="CF29" i="3"/>
  <c r="CL19" i="3" l="1"/>
  <c r="CH17" i="6"/>
  <c r="CB23" i="6"/>
  <c r="CC23" i="6" s="1"/>
  <c r="CB27" i="6"/>
  <c r="CL25" i="6"/>
  <c r="BV25" i="6" s="1"/>
  <c r="AW25" i="6" s="1"/>
  <c r="AT25" i="6" s="1"/>
  <c r="CB29" i="6"/>
  <c r="CC29" i="6" s="1"/>
  <c r="CG25" i="6"/>
  <c r="CI25" i="6" s="1"/>
  <c r="CJ25" i="6" s="1"/>
  <c r="CK25" i="6" s="1"/>
  <c r="CB25" i="6"/>
  <c r="CH29" i="6"/>
  <c r="CI29" i="6" s="1"/>
  <c r="CJ29" i="6" s="1"/>
  <c r="CK29" i="6" s="1"/>
  <c r="CL23" i="6"/>
  <c r="BV23" i="6" s="1"/>
  <c r="BW23" i="6" s="1"/>
  <c r="BA23" i="6" s="1"/>
  <c r="CI15" i="6"/>
  <c r="CJ15" i="6" s="1"/>
  <c r="CK15" i="6" s="1"/>
  <c r="CG23" i="6"/>
  <c r="CI23" i="6" s="1"/>
  <c r="CJ23" i="6" s="1"/>
  <c r="CK23" i="6" s="1"/>
  <c r="CB21" i="6"/>
  <c r="CD21" i="6" s="1"/>
  <c r="CE21" i="6" s="1"/>
  <c r="CB19" i="6"/>
  <c r="CD19" i="6" s="1"/>
  <c r="CE19" i="6" s="1"/>
  <c r="CL17" i="6"/>
  <c r="CL15" i="6"/>
  <c r="CB13" i="6"/>
  <c r="CC13" i="6" s="1"/>
  <c r="CB11" i="6"/>
  <c r="CD11" i="6" s="1"/>
  <c r="CE11" i="6" s="1"/>
  <c r="CI17" i="6"/>
  <c r="CJ17" i="6" s="1"/>
  <c r="CK17" i="6" s="1"/>
  <c r="CB17" i="6"/>
  <c r="CC17" i="6" s="1"/>
  <c r="BI25" i="6"/>
  <c r="BH25" i="6" s="1"/>
  <c r="CL29" i="6"/>
  <c r="BV29" i="6" s="1"/>
  <c r="AU29" i="6" s="1"/>
  <c r="CD23" i="6"/>
  <c r="CE23" i="6" s="1"/>
  <c r="CG21" i="6"/>
  <c r="CI21" i="6" s="1"/>
  <c r="CJ21" i="6" s="1"/>
  <c r="CK21" i="6" s="1"/>
  <c r="CI13" i="6"/>
  <c r="CJ13" i="6" s="1"/>
  <c r="CK13" i="6" s="1"/>
  <c r="CH27" i="6"/>
  <c r="CL27" i="6"/>
  <c r="BV27" i="6" s="1"/>
  <c r="BW27" i="6" s="1"/>
  <c r="BC27" i="6" s="1"/>
  <c r="CG27" i="6"/>
  <c r="CD27" i="6"/>
  <c r="CE27" i="6" s="1"/>
  <c r="CC27" i="6"/>
  <c r="BT27" i="6"/>
  <c r="BF25" i="6"/>
  <c r="CH19" i="6"/>
  <c r="CI19" i="6" s="1"/>
  <c r="CJ19" i="6" s="1"/>
  <c r="CK19" i="6" s="1"/>
  <c r="CL19" i="6"/>
  <c r="CB15" i="6"/>
  <c r="BT9" i="6"/>
  <c r="CH11" i="6"/>
  <c r="CI11" i="6" s="1"/>
  <c r="CJ11" i="6" s="1"/>
  <c r="CK11" i="6" s="1"/>
  <c r="CL11" i="6"/>
  <c r="BV9" i="6"/>
  <c r="BW9" i="6" s="1"/>
  <c r="BA9" i="6" s="1"/>
  <c r="CD9" i="6"/>
  <c r="CE9" i="6" s="1"/>
  <c r="BT17" i="6"/>
  <c r="CL21" i="6"/>
  <c r="BT19" i="6"/>
  <c r="CL13" i="6"/>
  <c r="BT11" i="6"/>
  <c r="CB29" i="3"/>
  <c r="CC29" i="3" s="1"/>
  <c r="CL29" i="3"/>
  <c r="BV29" i="3" s="1"/>
  <c r="BW29" i="3" s="1"/>
  <c r="CB13" i="3"/>
  <c r="CC13" i="3" s="1"/>
  <c r="CG29" i="3"/>
  <c r="CI29" i="3" s="1"/>
  <c r="CJ29" i="3" s="1"/>
  <c r="CK29" i="3" s="1"/>
  <c r="CL23" i="3"/>
  <c r="BV23" i="3" s="1"/>
  <c r="BW23" i="3" s="1"/>
  <c r="BC23" i="3" s="1"/>
  <c r="CH23" i="3"/>
  <c r="CI23" i="3" s="1"/>
  <c r="CJ23" i="3" s="1"/>
  <c r="CK23" i="3" s="1"/>
  <c r="CB25" i="3"/>
  <c r="CC25" i="3" s="1"/>
  <c r="CB21" i="3"/>
  <c r="CD21" i="3" s="1"/>
  <c r="CE21" i="3" s="1"/>
  <c r="CB15" i="3"/>
  <c r="CD15" i="3" s="1"/>
  <c r="CE15" i="3" s="1"/>
  <c r="CL17" i="3"/>
  <c r="BV17" i="3" s="1"/>
  <c r="BW17" i="3" s="1"/>
  <c r="BA17" i="3" s="1"/>
  <c r="CG15" i="3"/>
  <c r="CL25" i="3"/>
  <c r="BV25" i="3" s="1"/>
  <c r="BW25" i="3" s="1"/>
  <c r="BA25" i="3" s="1"/>
  <c r="CG19" i="3"/>
  <c r="CI19" i="3" s="1"/>
  <c r="CJ19" i="3" s="1"/>
  <c r="CK19" i="3" s="1"/>
  <c r="CH25" i="3"/>
  <c r="CI25" i="3" s="1"/>
  <c r="CJ25" i="3" s="1"/>
  <c r="CK25" i="3" s="1"/>
  <c r="CB23" i="3"/>
  <c r="CD23" i="3" s="1"/>
  <c r="CE23" i="3" s="1"/>
  <c r="CH15" i="3"/>
  <c r="BC29" i="3"/>
  <c r="BB29" i="3" s="1"/>
  <c r="CB11" i="3"/>
  <c r="CB19" i="3"/>
  <c r="CB9" i="3"/>
  <c r="CC9" i="3" s="1"/>
  <c r="CH17" i="3"/>
  <c r="CI17" i="3" s="1"/>
  <c r="CJ17" i="3" s="1"/>
  <c r="CK17" i="3" s="1"/>
  <c r="CG13" i="3"/>
  <c r="CI13" i="3" s="1"/>
  <c r="CJ13" i="3" s="1"/>
  <c r="CK13" i="3" s="1"/>
  <c r="CL9" i="3"/>
  <c r="BV9" i="3" s="1"/>
  <c r="BW9" i="3" s="1"/>
  <c r="BC9" i="3" s="1"/>
  <c r="CH9" i="3"/>
  <c r="CI9" i="3" s="1"/>
  <c r="CJ9" i="3" s="1"/>
  <c r="CK9" i="3" s="1"/>
  <c r="CC27" i="3"/>
  <c r="CD27" i="3"/>
  <c r="CE27" i="3" s="1"/>
  <c r="CG27" i="3"/>
  <c r="CH27" i="3"/>
  <c r="CL27" i="3"/>
  <c r="BT9" i="3"/>
  <c r="BT29" i="3"/>
  <c r="BS27" i="3"/>
  <c r="BI23" i="3"/>
  <c r="CH21" i="3"/>
  <c r="CI21" i="3" s="1"/>
  <c r="CJ21" i="3" s="1"/>
  <c r="CK21" i="3" s="1"/>
  <c r="CL21" i="3"/>
  <c r="BT19" i="3"/>
  <c r="CB17" i="3"/>
  <c r="CH11" i="3"/>
  <c r="CI11" i="3" s="1"/>
  <c r="CJ11" i="3" s="1"/>
  <c r="CK11" i="3" s="1"/>
  <c r="CL11" i="3"/>
  <c r="CD29" i="3"/>
  <c r="CE29" i="3" s="1"/>
  <c r="BA29" i="3"/>
  <c r="AU23" i="3"/>
  <c r="BT17" i="3"/>
  <c r="BV19" i="3"/>
  <c r="BA23" i="3"/>
  <c r="BT21" i="3"/>
  <c r="BT13" i="3"/>
  <c r="CL13" i="3"/>
  <c r="BV13" i="3" s="1"/>
  <c r="AW13" i="3" s="1"/>
  <c r="BT11" i="3"/>
  <c r="AW29" i="3" l="1"/>
  <c r="AT29" i="3" s="1"/>
  <c r="BW25" i="6"/>
  <c r="BA25" i="6" s="1"/>
  <c r="BM23" i="3"/>
  <c r="BG23" i="3"/>
  <c r="AU29" i="3"/>
  <c r="CD13" i="3"/>
  <c r="CE13" i="3" s="1"/>
  <c r="AU25" i="6"/>
  <c r="AV25" i="6"/>
  <c r="AR25" i="6" s="1"/>
  <c r="O25" i="6" s="1"/>
  <c r="AW27" i="6"/>
  <c r="AT27" i="6" s="1"/>
  <c r="BG25" i="6"/>
  <c r="CD29" i="6"/>
  <c r="CE29" i="6" s="1"/>
  <c r="BV17" i="6"/>
  <c r="BW17" i="6" s="1"/>
  <c r="BC17" i="6" s="1"/>
  <c r="BV15" i="6"/>
  <c r="BA27" i="6"/>
  <c r="CC11" i="6"/>
  <c r="BV13" i="6"/>
  <c r="AW13" i="6" s="1"/>
  <c r="AT13" i="6" s="1"/>
  <c r="BG23" i="6"/>
  <c r="CC21" i="6"/>
  <c r="AW29" i="6"/>
  <c r="AT29" i="6" s="1"/>
  <c r="BG29" i="6"/>
  <c r="BW29" i="6"/>
  <c r="BM29" i="6" s="1"/>
  <c r="CD17" i="6"/>
  <c r="CE17" i="6" s="1"/>
  <c r="BI29" i="6"/>
  <c r="AW23" i="6"/>
  <c r="CC19" i="6"/>
  <c r="BI23" i="6"/>
  <c r="CC25" i="6"/>
  <c r="CD25" i="6"/>
  <c r="CE25" i="6" s="1"/>
  <c r="CD13" i="6"/>
  <c r="CE13" i="6" s="1"/>
  <c r="BC23" i="6"/>
  <c r="AZ23" i="6" s="1"/>
  <c r="AW9" i="6"/>
  <c r="AT9" i="6" s="1"/>
  <c r="AU23" i="6"/>
  <c r="BM23" i="6"/>
  <c r="AU27" i="6"/>
  <c r="BO23" i="6"/>
  <c r="BL23" i="6" s="1"/>
  <c r="BV21" i="6"/>
  <c r="BW21" i="6" s="1"/>
  <c r="AU17" i="6"/>
  <c r="BC9" i="6"/>
  <c r="AZ9" i="6" s="1"/>
  <c r="BA17" i="6"/>
  <c r="AW17" i="6"/>
  <c r="AT17" i="6" s="1"/>
  <c r="CI27" i="6"/>
  <c r="CJ27" i="6" s="1"/>
  <c r="CK27" i="6" s="1"/>
  <c r="BB17" i="6"/>
  <c r="AZ17" i="6"/>
  <c r="BO25" i="6"/>
  <c r="AU15" i="6"/>
  <c r="BI15" i="6"/>
  <c r="AU9" i="6"/>
  <c r="BI13" i="6"/>
  <c r="BV11" i="6"/>
  <c r="BI11" i="6" s="1"/>
  <c r="BG9" i="6"/>
  <c r="BO9" i="6"/>
  <c r="BI9" i="6"/>
  <c r="BM9" i="6"/>
  <c r="CC15" i="6"/>
  <c r="CD15" i="6"/>
  <c r="CE15" i="6" s="1"/>
  <c r="BV19" i="6"/>
  <c r="BC25" i="6"/>
  <c r="BE25" i="6"/>
  <c r="BD25" i="6"/>
  <c r="BB27" i="6"/>
  <c r="AZ27" i="6"/>
  <c r="BC29" i="6"/>
  <c r="BO29" i="6"/>
  <c r="BG17" i="6"/>
  <c r="BO17" i="6"/>
  <c r="BI17" i="6"/>
  <c r="BM17" i="6"/>
  <c r="BM25" i="6"/>
  <c r="AV9" i="6"/>
  <c r="BI27" i="6"/>
  <c r="BM27" i="6"/>
  <c r="BG27" i="6"/>
  <c r="BO27" i="6"/>
  <c r="CD25" i="3"/>
  <c r="CE25" i="3" s="1"/>
  <c r="CC15" i="3"/>
  <c r="CC23" i="3"/>
  <c r="CC21" i="3"/>
  <c r="BB23" i="3"/>
  <c r="AY23" i="3" s="1"/>
  <c r="AZ23" i="3"/>
  <c r="AW23" i="3"/>
  <c r="AV23" i="3" s="1"/>
  <c r="BO23" i="3"/>
  <c r="BN23" i="3" s="1"/>
  <c r="CI15" i="3"/>
  <c r="CJ15" i="3" s="1"/>
  <c r="BV15" i="3" s="1"/>
  <c r="BG15" i="3" s="1"/>
  <c r="BI25" i="3"/>
  <c r="BH25" i="3" s="1"/>
  <c r="BC25" i="3"/>
  <c r="AZ25" i="3" s="1"/>
  <c r="BM25" i="3"/>
  <c r="AU25" i="3"/>
  <c r="BO25" i="3"/>
  <c r="BN25" i="3" s="1"/>
  <c r="BG25" i="3"/>
  <c r="AW25" i="3"/>
  <c r="AV25" i="3" s="1"/>
  <c r="AZ29" i="3"/>
  <c r="BC17" i="3"/>
  <c r="AZ17" i="3" s="1"/>
  <c r="AU17" i="3"/>
  <c r="CC19" i="3"/>
  <c r="CD19" i="3"/>
  <c r="CE19" i="3" s="1"/>
  <c r="CD9" i="3"/>
  <c r="CE9" i="3" s="1"/>
  <c r="CD11" i="3"/>
  <c r="CE11" i="3" s="1"/>
  <c r="CC11" i="3"/>
  <c r="AW9" i="3"/>
  <c r="AT9" i="3" s="1"/>
  <c r="BA9" i="3"/>
  <c r="BB9" i="3"/>
  <c r="AZ9" i="3"/>
  <c r="AV13" i="3"/>
  <c r="AT13" i="3"/>
  <c r="AW19" i="3"/>
  <c r="BW19" i="3"/>
  <c r="BM19" i="3" s="1"/>
  <c r="BV11" i="3"/>
  <c r="BI11" i="3" s="1"/>
  <c r="BV21" i="3"/>
  <c r="BI21" i="3" s="1"/>
  <c r="BB25" i="3"/>
  <c r="AU9" i="3"/>
  <c r="AX29" i="3"/>
  <c r="AY29" i="3"/>
  <c r="AT23" i="3"/>
  <c r="BG17" i="3"/>
  <c r="BO17" i="3"/>
  <c r="BM17" i="3"/>
  <c r="BI17" i="3"/>
  <c r="CC17" i="3"/>
  <c r="CD17" i="3"/>
  <c r="CE17" i="3" s="1"/>
  <c r="AU19" i="3"/>
  <c r="BT27" i="3"/>
  <c r="BG9" i="3"/>
  <c r="BO9" i="3"/>
  <c r="BI9" i="3"/>
  <c r="BM9" i="3"/>
  <c r="BW13" i="3"/>
  <c r="BO13" i="3" s="1"/>
  <c r="AU13" i="3"/>
  <c r="BI13" i="3"/>
  <c r="BG13" i="3"/>
  <c r="BG19" i="3"/>
  <c r="BI19" i="3"/>
  <c r="BH23" i="3"/>
  <c r="BF23" i="3"/>
  <c r="BI29" i="3"/>
  <c r="BM29" i="3"/>
  <c r="BG29" i="3"/>
  <c r="BO29" i="3"/>
  <c r="CI27" i="3"/>
  <c r="CJ27" i="3" s="1"/>
  <c r="CK27" i="3" s="1"/>
  <c r="AW17" i="3"/>
  <c r="AV13" i="6" l="1"/>
  <c r="AV29" i="3"/>
  <c r="AR29" i="3" s="1"/>
  <c r="Q28" i="3" s="1"/>
  <c r="AV27" i="6"/>
  <c r="AR27" i="6" s="1"/>
  <c r="H28" i="6" s="1"/>
  <c r="AS25" i="6"/>
  <c r="Q25" i="6" s="1"/>
  <c r="BL23" i="3"/>
  <c r="AU13" i="6"/>
  <c r="AV29" i="6"/>
  <c r="BG13" i="6"/>
  <c r="BW13" i="6"/>
  <c r="BA13" i="6" s="1"/>
  <c r="BW15" i="6"/>
  <c r="AW15" i="6"/>
  <c r="BG15" i="6"/>
  <c r="BB23" i="6"/>
  <c r="AX23" i="6" s="1"/>
  <c r="AV17" i="6"/>
  <c r="AU21" i="6"/>
  <c r="AV23" i="6"/>
  <c r="AT23" i="6"/>
  <c r="BA29" i="6"/>
  <c r="BH29" i="6"/>
  <c r="BF29" i="6"/>
  <c r="BN23" i="6"/>
  <c r="BK23" i="6" s="1"/>
  <c r="BG21" i="6"/>
  <c r="BF23" i="6"/>
  <c r="BH23" i="6"/>
  <c r="BB9" i="6"/>
  <c r="AX9" i="6" s="1"/>
  <c r="BG11" i="6"/>
  <c r="BI21" i="6"/>
  <c r="AW21" i="6"/>
  <c r="BN27" i="6"/>
  <c r="BL27" i="6"/>
  <c r="AR17" i="6"/>
  <c r="O17" i="6" s="1"/>
  <c r="AS17" i="6"/>
  <c r="Q17" i="6" s="1"/>
  <c r="AS27" i="6"/>
  <c r="BB25" i="6"/>
  <c r="AZ25" i="6"/>
  <c r="BW11" i="6"/>
  <c r="AW11" i="6"/>
  <c r="AU11" i="6"/>
  <c r="BN25" i="6"/>
  <c r="BL25" i="6"/>
  <c r="BC21" i="6"/>
  <c r="BO21" i="6"/>
  <c r="BA21" i="6"/>
  <c r="BM21" i="6"/>
  <c r="BF11" i="6"/>
  <c r="BH11" i="6"/>
  <c r="BF17" i="6"/>
  <c r="BH17" i="6"/>
  <c r="AU19" i="6"/>
  <c r="BW19" i="6"/>
  <c r="AW19" i="6"/>
  <c r="BF9" i="6"/>
  <c r="BH9" i="6"/>
  <c r="BH13" i="6"/>
  <c r="BF13" i="6"/>
  <c r="BI19" i="6"/>
  <c r="BF27" i="6"/>
  <c r="BH27" i="6"/>
  <c r="BN17" i="6"/>
  <c r="BL17" i="6"/>
  <c r="BN29" i="6"/>
  <c r="BL29" i="6"/>
  <c r="BN9" i="6"/>
  <c r="BL9" i="6"/>
  <c r="BH15" i="6"/>
  <c r="BF15" i="6"/>
  <c r="AX17" i="6"/>
  <c r="AY17" i="6"/>
  <c r="AR9" i="6"/>
  <c r="O9" i="6" s="1"/>
  <c r="AS9" i="6"/>
  <c r="Q9" i="6" s="1"/>
  <c r="BB29" i="6"/>
  <c r="AZ29" i="6"/>
  <c r="AX27" i="6"/>
  <c r="AY27" i="6"/>
  <c r="BG19" i="6"/>
  <c r="AR13" i="6"/>
  <c r="O13" i="6" s="1"/>
  <c r="AS13" i="6"/>
  <c r="Q13" i="6" s="1"/>
  <c r="BW15" i="3"/>
  <c r="BC15" i="3" s="1"/>
  <c r="AX23" i="3"/>
  <c r="AS29" i="3"/>
  <c r="BG11" i="3"/>
  <c r="AT25" i="3"/>
  <c r="BI15" i="3"/>
  <c r="BH15" i="3" s="1"/>
  <c r="AU15" i="3"/>
  <c r="AW15" i="3"/>
  <c r="AT15" i="3" s="1"/>
  <c r="BL25" i="3"/>
  <c r="CK15" i="3"/>
  <c r="BF25" i="3"/>
  <c r="BG21" i="3"/>
  <c r="BB17" i="3"/>
  <c r="AY17" i="3" s="1"/>
  <c r="BV27" i="3"/>
  <c r="BI27" i="3" s="1"/>
  <c r="AV9" i="3"/>
  <c r="AR9" i="3" s="1"/>
  <c r="O9" i="3" s="1"/>
  <c r="BF21" i="3"/>
  <c r="BH21" i="3"/>
  <c r="BF11" i="3"/>
  <c r="BH11" i="3"/>
  <c r="BL13" i="3"/>
  <c r="BN13" i="3"/>
  <c r="BJ23" i="3"/>
  <c r="BK23" i="3"/>
  <c r="BF19" i="3"/>
  <c r="BH19" i="3"/>
  <c r="BM15" i="3"/>
  <c r="BA15" i="3"/>
  <c r="BL17" i="3"/>
  <c r="BN17" i="3"/>
  <c r="AR25" i="3"/>
  <c r="O25" i="3" s="1"/>
  <c r="AS25" i="3"/>
  <c r="Q25" i="3" s="1"/>
  <c r="BH29" i="3"/>
  <c r="BF29" i="3"/>
  <c r="AV15" i="3"/>
  <c r="BH13" i="3"/>
  <c r="BF13" i="3"/>
  <c r="BF9" i="3"/>
  <c r="BH9" i="3"/>
  <c r="BD25" i="3"/>
  <c r="BE25" i="3"/>
  <c r="AR23" i="3"/>
  <c r="O23" i="3" s="1"/>
  <c r="AS23" i="3"/>
  <c r="Q23" i="3" s="1"/>
  <c r="AY25" i="3"/>
  <c r="AX25" i="3"/>
  <c r="BC19" i="3"/>
  <c r="BA19" i="3"/>
  <c r="BL29" i="3"/>
  <c r="BN29" i="3"/>
  <c r="BO19" i="3"/>
  <c r="BK25" i="3"/>
  <c r="BJ25" i="3"/>
  <c r="BN9" i="3"/>
  <c r="BL9" i="3"/>
  <c r="BH17" i="3"/>
  <c r="BF17" i="3"/>
  <c r="AX17" i="3"/>
  <c r="AT19" i="3"/>
  <c r="AV19" i="3"/>
  <c r="AR13" i="3"/>
  <c r="O13" i="3" s="1"/>
  <c r="AS13" i="3"/>
  <c r="Q13" i="3" s="1"/>
  <c r="BD23" i="3"/>
  <c r="BE23" i="3"/>
  <c r="BW21" i="3"/>
  <c r="AU21" i="3"/>
  <c r="AW21" i="3"/>
  <c r="BC13" i="3"/>
  <c r="BA13" i="3"/>
  <c r="AT17" i="3"/>
  <c r="AV17" i="3"/>
  <c r="BF15" i="3"/>
  <c r="BM13" i="3"/>
  <c r="BW11" i="3"/>
  <c r="AW11" i="3"/>
  <c r="AU11" i="3"/>
  <c r="AX9" i="3"/>
  <c r="AY9" i="3"/>
  <c r="BC13" i="6" l="1"/>
  <c r="AZ13" i="6" s="1"/>
  <c r="BO13" i="6"/>
  <c r="BM13" i="6"/>
  <c r="AT15" i="6"/>
  <c r="AV15" i="6"/>
  <c r="AR29" i="6"/>
  <c r="Q28" i="6" s="1"/>
  <c r="AS29" i="6"/>
  <c r="AY23" i="6"/>
  <c r="BA15" i="6"/>
  <c r="BO15" i="6"/>
  <c r="BM15" i="6"/>
  <c r="BC15" i="6"/>
  <c r="BJ23" i="6"/>
  <c r="AR23" i="6"/>
  <c r="O23" i="6" s="1"/>
  <c r="AS23" i="6"/>
  <c r="Q23" i="6" s="1"/>
  <c r="AY9" i="6"/>
  <c r="BD29" i="6"/>
  <c r="BE29" i="6"/>
  <c r="BE23" i="6"/>
  <c r="BD23" i="6"/>
  <c r="AT21" i="6"/>
  <c r="AV21" i="6"/>
  <c r="BH21" i="6"/>
  <c r="BF21" i="6"/>
  <c r="BJ29" i="6"/>
  <c r="BK29" i="6"/>
  <c r="AZ21" i="6"/>
  <c r="BB21" i="6"/>
  <c r="BF19" i="6"/>
  <c r="BH19" i="6"/>
  <c r="BD13" i="6"/>
  <c r="BE13" i="6"/>
  <c r="BD17" i="6"/>
  <c r="BE17" i="6"/>
  <c r="BE11" i="6"/>
  <c r="BD11" i="6"/>
  <c r="BA11" i="6"/>
  <c r="BC11" i="6"/>
  <c r="BM11" i="6"/>
  <c r="BO11" i="6"/>
  <c r="BD15" i="6"/>
  <c r="BE15" i="6"/>
  <c r="BD9" i="6"/>
  <c r="BE9" i="6"/>
  <c r="AT11" i="6"/>
  <c r="AV11" i="6"/>
  <c r="AX29" i="6"/>
  <c r="AY29" i="6"/>
  <c r="BJ9" i="6"/>
  <c r="BK9" i="6"/>
  <c r="BJ17" i="6"/>
  <c r="BK17" i="6"/>
  <c r="AT19" i="6"/>
  <c r="AV19" i="6"/>
  <c r="BJ25" i="6"/>
  <c r="BK25" i="6"/>
  <c r="BL13" i="6"/>
  <c r="BN13" i="6"/>
  <c r="BE27" i="6"/>
  <c r="BD27" i="6"/>
  <c r="BC19" i="6"/>
  <c r="BA19" i="6"/>
  <c r="BO19" i="6"/>
  <c r="BM19" i="6"/>
  <c r="BL21" i="6"/>
  <c r="BN21" i="6"/>
  <c r="AX25" i="6"/>
  <c r="AY25" i="6"/>
  <c r="BJ27" i="6"/>
  <c r="BK27" i="6"/>
  <c r="BO15" i="3"/>
  <c r="BN15" i="3" s="1"/>
  <c r="AS9" i="3"/>
  <c r="Q9" i="3" s="1"/>
  <c r="BG27" i="3"/>
  <c r="BW27" i="3"/>
  <c r="AW27" i="3"/>
  <c r="AU27" i="3"/>
  <c r="BJ9" i="3"/>
  <c r="BK9" i="3"/>
  <c r="BK17" i="3"/>
  <c r="BJ17" i="3"/>
  <c r="AT11" i="3"/>
  <c r="AV11" i="3"/>
  <c r="AZ13" i="3"/>
  <c r="BB13" i="3"/>
  <c r="BD29" i="3"/>
  <c r="BE29" i="3"/>
  <c r="AZ15" i="3"/>
  <c r="BB15" i="3"/>
  <c r="BC11" i="3"/>
  <c r="BA11" i="3"/>
  <c r="BO11" i="3"/>
  <c r="BM11" i="3"/>
  <c r="AR17" i="3"/>
  <c r="O17" i="3" s="1"/>
  <c r="AS17" i="3"/>
  <c r="Q17" i="3" s="1"/>
  <c r="BC21" i="3"/>
  <c r="BA21" i="3"/>
  <c r="BM21" i="3"/>
  <c r="BO21" i="3"/>
  <c r="BD9" i="3"/>
  <c r="BE9" i="3"/>
  <c r="BE19" i="3"/>
  <c r="BD19" i="3"/>
  <c r="BE11" i="3"/>
  <c r="BD11" i="3"/>
  <c r="AR19" i="3"/>
  <c r="O19" i="3" s="1"/>
  <c r="AS19" i="3"/>
  <c r="Q19" i="3" s="1"/>
  <c r="BN19" i="3"/>
  <c r="BL19" i="3"/>
  <c r="BB19" i="3"/>
  <c r="AZ19" i="3"/>
  <c r="AR15" i="3"/>
  <c r="O15" i="3" s="1"/>
  <c r="AS15" i="3"/>
  <c r="Q15" i="3" s="1"/>
  <c r="BH27" i="3"/>
  <c r="BF27" i="3"/>
  <c r="BL15" i="3"/>
  <c r="BJ29" i="3"/>
  <c r="BK29" i="3"/>
  <c r="BJ13" i="3"/>
  <c r="BK13" i="3"/>
  <c r="BE21" i="3"/>
  <c r="BD21" i="3"/>
  <c r="AT21" i="3"/>
  <c r="AV21" i="3"/>
  <c r="BD17" i="3"/>
  <c r="BE17" i="3"/>
  <c r="BD15" i="3"/>
  <c r="BE15" i="3"/>
  <c r="BD13" i="3"/>
  <c r="BE13" i="3"/>
  <c r="BB13" i="6" l="1"/>
  <c r="AR15" i="6"/>
  <c r="O15" i="6" s="1"/>
  <c r="AS15" i="6"/>
  <c r="Q15" i="6" s="1"/>
  <c r="AZ15" i="6"/>
  <c r="BB15" i="6"/>
  <c r="BN15" i="6"/>
  <c r="BL15" i="6"/>
  <c r="AR21" i="6"/>
  <c r="O21" i="6" s="1"/>
  <c r="AS21" i="6"/>
  <c r="Q21" i="6" s="1"/>
  <c r="BD21" i="6"/>
  <c r="BE21" i="6"/>
  <c r="BB11" i="6"/>
  <c r="AZ11" i="6"/>
  <c r="AX21" i="6"/>
  <c r="AY21" i="6"/>
  <c r="BN19" i="6"/>
  <c r="BL19" i="6"/>
  <c r="BJ21" i="6"/>
  <c r="BK21" i="6"/>
  <c r="BJ13" i="6"/>
  <c r="BK13" i="6"/>
  <c r="AS19" i="6"/>
  <c r="Q19" i="6" s="1"/>
  <c r="AR19" i="6"/>
  <c r="O19" i="6" s="1"/>
  <c r="BN11" i="6"/>
  <c r="BL11" i="6"/>
  <c r="AX13" i="6"/>
  <c r="AY13" i="6"/>
  <c r="BE19" i="6"/>
  <c r="BD19" i="6"/>
  <c r="AS11" i="6"/>
  <c r="Q11" i="6" s="1"/>
  <c r="AR11" i="6"/>
  <c r="O11" i="6" s="1"/>
  <c r="BB19" i="6"/>
  <c r="AZ19" i="6"/>
  <c r="AT27" i="3"/>
  <c r="AV27" i="3"/>
  <c r="BC27" i="3"/>
  <c r="BA27" i="3"/>
  <c r="BM27" i="3"/>
  <c r="BO27" i="3"/>
  <c r="BN21" i="3"/>
  <c r="BL21" i="3"/>
  <c r="AS11" i="3"/>
  <c r="Q11" i="3" s="1"/>
  <c r="AR11" i="3"/>
  <c r="O11" i="3" s="1"/>
  <c r="BJ19" i="3"/>
  <c r="BK19" i="3"/>
  <c r="BB11" i="3"/>
  <c r="AZ11" i="3"/>
  <c r="AS21" i="3"/>
  <c r="Q21" i="3" s="1"/>
  <c r="AR21" i="3"/>
  <c r="O21" i="3" s="1"/>
  <c r="AY15" i="3"/>
  <c r="AX15" i="3"/>
  <c r="AX13" i="3"/>
  <c r="AY13" i="3"/>
  <c r="BD27" i="3"/>
  <c r="BE27" i="3"/>
  <c r="AX19" i="3"/>
  <c r="AY19" i="3"/>
  <c r="BB21" i="3"/>
  <c r="AZ21" i="3"/>
  <c r="BN11" i="3"/>
  <c r="BL11" i="3"/>
  <c r="BK15" i="3"/>
  <c r="BJ15" i="3"/>
  <c r="AY15" i="6" l="1"/>
  <c r="AX15" i="6"/>
  <c r="BK15" i="6"/>
  <c r="BJ15" i="6"/>
  <c r="AX19" i="6"/>
  <c r="AY19" i="6"/>
  <c r="BJ11" i="6"/>
  <c r="BK11" i="6"/>
  <c r="BJ19" i="6"/>
  <c r="BK19" i="6"/>
  <c r="AX11" i="6"/>
  <c r="AY11" i="6"/>
  <c r="AZ27" i="3"/>
  <c r="BB27" i="3"/>
  <c r="AS27" i="3"/>
  <c r="AR27" i="3"/>
  <c r="H28" i="3" s="1"/>
  <c r="BL27" i="3"/>
  <c r="BN27" i="3"/>
  <c r="BJ11" i="3"/>
  <c r="BK11" i="3"/>
  <c r="AX21" i="3"/>
  <c r="AY21" i="3"/>
  <c r="AX11" i="3"/>
  <c r="AY11" i="3"/>
  <c r="BJ21" i="3"/>
  <c r="BK21" i="3"/>
  <c r="AY27" i="3" l="1"/>
  <c r="AX27" i="3"/>
  <c r="BJ27" i="3"/>
  <c r="BK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N6" authorId="0" shapeId="0" xr:uid="{DDFCF032-1EC9-47FC-A097-E90A2F66B1C2}">
      <text>
        <r>
          <rPr>
            <b/>
            <sz val="11"/>
            <color indexed="81"/>
            <rFont val="MS P ゴシック"/>
            <family val="3"/>
            <charset val="128"/>
          </rPr>
          <t xml:space="preserve">【年齢基準】
</t>
        </r>
        <r>
          <rPr>
            <sz val="11"/>
            <color indexed="81"/>
            <rFont val="MS P ゴシック"/>
            <family val="3"/>
            <charset val="128"/>
          </rPr>
          <t>・40歳以上
※若手指導者（40歳以上60歳未満）及び女性指導者は推薦基準を満たす表彰の受賞は不要。</t>
        </r>
      </text>
    </comment>
    <comment ref="Q28" authorId="0" shapeId="0" xr:uid="{1C00ED2E-60FB-4271-A33F-A65B7E5B3937}">
      <text>
        <r>
          <rPr>
            <sz val="11"/>
            <color theme="1"/>
            <rFont val="游ゴシック"/>
            <family val="2"/>
            <scheme val="minor"/>
          </rPr>
          <t>【指導期間基準】
・現在（表彰日：R8.10.12）まで引き続いて10年以上（※H28.10.13より前から）指導や企画・運営をしているか確認する</t>
        </r>
      </text>
    </comment>
    <comment ref="I30" authorId="0" shapeId="0" xr:uid="{16736C90-7781-49DF-ADCA-41339DAE9E09}">
      <text>
        <r>
          <rPr>
            <b/>
            <sz val="11"/>
            <color indexed="81"/>
            <rFont val="MS P ゴシック"/>
            <family val="3"/>
            <charset val="128"/>
          </rPr>
          <t>【基準を満たす表彰の記載がない場合】</t>
        </r>
        <r>
          <rPr>
            <b/>
            <sz val="9"/>
            <color indexed="81"/>
            <rFont val="MS P ゴシック"/>
            <family val="3"/>
            <charset val="128"/>
          </rPr>
          <t xml:space="preserve">
</t>
        </r>
        <r>
          <rPr>
            <sz val="11"/>
            <color indexed="81"/>
            <rFont val="MS P ゴシック"/>
            <family val="3"/>
            <charset val="128"/>
          </rPr>
          <t>・若手指導者ではないか確認する
・女性指導者ではないか確認する
・備考欄に表彰制度が未設置である旨を記載しているか確認する</t>
        </r>
      </text>
    </comment>
  </commentList>
</comments>
</file>

<file path=xl/sharedStrings.xml><?xml version="1.0" encoding="utf-8"?>
<sst xmlns="http://schemas.openxmlformats.org/spreadsheetml/2006/main" count="457" uniqueCount="161">
  <si>
    <t>生涯スポーツ功労者候補推薦調書</t>
    <rPh sb="0" eb="2">
      <t>ショウガイ</t>
    </rPh>
    <rPh sb="6" eb="9">
      <t>コウロウシャ</t>
    </rPh>
    <rPh sb="9" eb="11">
      <t>コウホ</t>
    </rPh>
    <rPh sb="11" eb="13">
      <t>スイセン</t>
    </rPh>
    <rPh sb="13" eb="15">
      <t>チョウショ</t>
    </rPh>
    <phoneticPr fontId="3"/>
  </si>
  <si>
    <t>～推薦調書記載の仕方について～</t>
  </si>
  <si>
    <t>推薦順位</t>
    <rPh sb="0" eb="2">
      <t>スイセン</t>
    </rPh>
    <rPh sb="2" eb="4">
      <t>ジュンイ</t>
    </rPh>
    <phoneticPr fontId="3"/>
  </si>
  <si>
    <t>①</t>
    <phoneticPr fontId="3"/>
  </si>
  <si>
    <t>行及び列の追加、幅の変更はしないこと。（記載が必要な箇所以外はロック済み）</t>
    <rPh sb="20" eb="22">
      <t>キサイ</t>
    </rPh>
    <rPh sb="23" eb="25">
      <t>ヒツヨウ</t>
    </rPh>
    <rPh sb="26" eb="28">
      <t>カショ</t>
    </rPh>
    <rPh sb="28" eb="30">
      <t>イガイ</t>
    </rPh>
    <rPh sb="34" eb="35">
      <t>ズ</t>
    </rPh>
    <phoneticPr fontId="3"/>
  </si>
  <si>
    <t>都道府県名</t>
    <rPh sb="0" eb="4">
      <t>トドウフケン</t>
    </rPh>
    <rPh sb="4" eb="5">
      <t>メイ</t>
    </rPh>
    <phoneticPr fontId="3"/>
  </si>
  <si>
    <t>○○県</t>
    <phoneticPr fontId="3"/>
  </si>
  <si>
    <t>②</t>
    <phoneticPr fontId="3"/>
  </si>
  <si>
    <t>黄色網掛けセル</t>
    <phoneticPr fontId="3"/>
  </si>
  <si>
    <t>は推薦基準を満たしているか確認するポイントである。</t>
    <phoneticPr fontId="3"/>
  </si>
  <si>
    <t>カーソルを合わせると表示されるメモを参照し、推薦基準を満たしているか確認すること。</t>
    <rPh sb="22" eb="26">
      <t>スイセンキジュン</t>
    </rPh>
    <rPh sb="27" eb="28">
      <t>ミ</t>
    </rPh>
    <rPh sb="34" eb="36">
      <t>カクニン</t>
    </rPh>
    <phoneticPr fontId="3"/>
  </si>
  <si>
    <t>基本情報</t>
    <rPh sb="0" eb="4">
      <t>きほんじょうほう</t>
    </rPh>
    <phoneticPr fontId="3" type="Hiragana"/>
  </si>
  <si>
    <t>氏名</t>
    <rPh sb="0" eb="1">
      <t>シ</t>
    </rPh>
    <rPh sb="1" eb="2">
      <t>メイ</t>
    </rPh>
    <phoneticPr fontId="3"/>
  </si>
  <si>
    <t>濵 邦夫</t>
    <rPh sb="0" eb="1">
      <t>ハマ</t>
    </rPh>
    <rPh sb="2" eb="4">
      <t>クニオ</t>
    </rPh>
    <phoneticPr fontId="3"/>
  </si>
  <si>
    <t>生年月日</t>
    <rPh sb="0" eb="4">
      <t>セイネンガッピ</t>
    </rPh>
    <phoneticPr fontId="3"/>
  </si>
  <si>
    <t>③</t>
    <phoneticPr fontId="3"/>
  </si>
  <si>
    <t>記入例において朱書きとなっている部分のみ記載すること。他は数式等が入力されているため、編集しないこと。</t>
    <rPh sb="0" eb="3">
      <t>キニュウレイ</t>
    </rPh>
    <rPh sb="7" eb="9">
      <t>シュガ</t>
    </rPh>
    <rPh sb="16" eb="18">
      <t>ブブン</t>
    </rPh>
    <rPh sb="20" eb="22">
      <t>キサイ</t>
    </rPh>
    <rPh sb="27" eb="28">
      <t>ホカ</t>
    </rPh>
    <rPh sb="29" eb="31">
      <t>スウシキ</t>
    </rPh>
    <rPh sb="31" eb="32">
      <t>トウ</t>
    </rPh>
    <rPh sb="33" eb="35">
      <t>ニュウリョク</t>
    </rPh>
    <rPh sb="43" eb="45">
      <t>ヘンシュウ</t>
    </rPh>
    <phoneticPr fontId="3"/>
  </si>
  <si>
    <t>ふりがな</t>
    <phoneticPr fontId="3"/>
  </si>
  <si>
    <t>はま　くにお</t>
    <phoneticPr fontId="3"/>
  </si>
  <si>
    <t>年齢</t>
    <rPh sb="0" eb="2">
      <t>ネンレイ</t>
    </rPh>
    <phoneticPr fontId="3"/>
  </si>
  <si>
    <t>住所</t>
    <rPh sb="0" eb="2">
      <t>じゅうしょ</t>
    </rPh>
    <phoneticPr fontId="3" type="Hiragana"/>
  </si>
  <si>
    <t>○○県××市△△町</t>
    <rPh sb="2" eb="3">
      <t>ケン</t>
    </rPh>
    <rPh sb="5" eb="6">
      <t>シ</t>
    </rPh>
    <rPh sb="8" eb="9">
      <t>チョウ</t>
    </rPh>
    <phoneticPr fontId="3"/>
  </si>
  <si>
    <t>性別</t>
    <rPh sb="0" eb="2">
      <t>セイベツ</t>
    </rPh>
    <phoneticPr fontId="3"/>
  </si>
  <si>
    <t>男</t>
    <rPh sb="0" eb="1">
      <t>オトコ</t>
    </rPh>
    <phoneticPr fontId="3"/>
  </si>
  <si>
    <t>～生涯スポーツ功労者候補推薦調書記載の仕方について～</t>
    <rPh sb="1" eb="3">
      <t>ショウガイ</t>
    </rPh>
    <rPh sb="7" eb="10">
      <t>コウロウシャ</t>
    </rPh>
    <rPh sb="10" eb="12">
      <t>コウホ</t>
    </rPh>
    <phoneticPr fontId="3"/>
  </si>
  <si>
    <t>自　　　年　月　日</t>
    <rPh sb="0" eb="1">
      <t>ジ</t>
    </rPh>
    <rPh sb="4" eb="5">
      <t>トシ</t>
    </rPh>
    <rPh sb="6" eb="7">
      <t>ツキ</t>
    </rPh>
    <rPh sb="8" eb="9">
      <t>ヒ</t>
    </rPh>
    <phoneticPr fontId="3"/>
  </si>
  <si>
    <t>至　　　年　月　日</t>
    <rPh sb="0" eb="1">
      <t>シ</t>
    </rPh>
    <rPh sb="4" eb="5">
      <t>トシ</t>
    </rPh>
    <rPh sb="6" eb="7">
      <t>ツキ</t>
    </rPh>
    <rPh sb="8" eb="9">
      <t>ヒ</t>
    </rPh>
    <phoneticPr fontId="3"/>
  </si>
  <si>
    <t>指導経歴</t>
    <rPh sb="0" eb="1">
      <t>ユビ</t>
    </rPh>
    <rPh sb="1" eb="3">
      <t>ケイレキ</t>
    </rPh>
    <phoneticPr fontId="3"/>
  </si>
  <si>
    <t>役職名</t>
    <rPh sb="0" eb="3">
      <t>ヤクショクメイ</t>
    </rPh>
    <phoneticPr fontId="3"/>
  </si>
  <si>
    <t>在職期間</t>
    <rPh sb="0" eb="2">
      <t>ザイショク</t>
    </rPh>
    <rPh sb="2" eb="4">
      <t>キカン</t>
    </rPh>
    <phoneticPr fontId="3"/>
  </si>
  <si>
    <t>在職年月数</t>
    <rPh sb="0" eb="2">
      <t>ザイショク</t>
    </rPh>
    <rPh sb="2" eb="4">
      <t>ネンゲツ</t>
    </rPh>
    <rPh sb="4" eb="5">
      <t>スウ</t>
    </rPh>
    <phoneticPr fontId="3"/>
  </si>
  <si>
    <t>〔都道府県名〕欄には、候補者の現住所である都道府県名を記入すること。（市区町村名まで記載しない）</t>
    <rPh sb="1" eb="6">
      <t>トドウフケンメイ</t>
    </rPh>
    <rPh sb="7" eb="8">
      <t>ラン</t>
    </rPh>
    <rPh sb="11" eb="14">
      <t>コウホシャ</t>
    </rPh>
    <rPh sb="15" eb="18">
      <t>ゲンジュウショ</t>
    </rPh>
    <rPh sb="21" eb="25">
      <t>トドウフケン</t>
    </rPh>
    <rPh sb="25" eb="26">
      <t>メイ</t>
    </rPh>
    <rPh sb="27" eb="29">
      <t>キニュウ</t>
    </rPh>
    <rPh sb="35" eb="39">
      <t>シクチョウソン</t>
    </rPh>
    <rPh sb="39" eb="40">
      <t>メイ</t>
    </rPh>
    <rPh sb="42" eb="44">
      <t>キサイ</t>
    </rPh>
    <phoneticPr fontId="3"/>
  </si>
  <si>
    <t>標準　－　標準</t>
    <rPh sb="0" eb="1">
      <t>シルベ</t>
    </rPh>
    <rPh sb="1" eb="2">
      <t>ジュン</t>
    </rPh>
    <rPh sb="5" eb="7">
      <t>ヒョウジュン</t>
    </rPh>
    <phoneticPr fontId="3"/>
  </si>
  <si>
    <t>標準　－　半月前</t>
    <rPh sb="0" eb="2">
      <t>ヒョウジュン</t>
    </rPh>
    <rPh sb="5" eb="8">
      <t>ハンツキマエ</t>
    </rPh>
    <phoneticPr fontId="3"/>
  </si>
  <si>
    <t>半月後　－　標準</t>
    <rPh sb="0" eb="2">
      <t>ハンツキ</t>
    </rPh>
    <rPh sb="2" eb="3">
      <t>ゴ</t>
    </rPh>
    <rPh sb="6" eb="8">
      <t>ヒョウジュン</t>
    </rPh>
    <phoneticPr fontId="3"/>
  </si>
  <si>
    <t>半月後　－　半月前</t>
    <rPh sb="0" eb="2">
      <t>ハンツキ</t>
    </rPh>
    <rPh sb="2" eb="3">
      <t>ゴ</t>
    </rPh>
    <rPh sb="6" eb="9">
      <t>ハンツキマエ</t>
    </rPh>
    <phoneticPr fontId="3"/>
  </si>
  <si>
    <t>至の日付</t>
    <rPh sb="0" eb="1">
      <t>イタル</t>
    </rPh>
    <rPh sb="2" eb="4">
      <t>ヒヅケ</t>
    </rPh>
    <phoneticPr fontId="3"/>
  </si>
  <si>
    <t>標準</t>
    <rPh sb="0" eb="2">
      <t>ヒョウジュン</t>
    </rPh>
    <phoneticPr fontId="3"/>
  </si>
  <si>
    <t>半月後</t>
    <rPh sb="0" eb="2">
      <t>ハンツキ</t>
    </rPh>
    <rPh sb="2" eb="3">
      <t>ゴ</t>
    </rPh>
    <phoneticPr fontId="3"/>
  </si>
  <si>
    <t>半月前</t>
    <rPh sb="0" eb="2">
      <t>ハンツキ</t>
    </rPh>
    <rPh sb="2" eb="3">
      <t>マエ</t>
    </rPh>
    <phoneticPr fontId="3"/>
  </si>
  <si>
    <t>年</t>
    <rPh sb="0" eb="1">
      <t>ネン</t>
    </rPh>
    <phoneticPr fontId="3"/>
  </si>
  <si>
    <t>N月</t>
    <rPh sb="1" eb="2">
      <t>ツキ</t>
    </rPh>
    <phoneticPr fontId="3"/>
  </si>
  <si>
    <t>N年月日</t>
    <rPh sb="1" eb="4">
      <t>ネンガッピ</t>
    </rPh>
    <phoneticPr fontId="3"/>
  </si>
  <si>
    <t>月末</t>
    <rPh sb="0" eb="2">
      <t>ゲツマツ</t>
    </rPh>
    <phoneticPr fontId="3"/>
  </si>
  <si>
    <t>当月日数</t>
    <rPh sb="0" eb="2">
      <t>トウゲツ</t>
    </rPh>
    <rPh sb="2" eb="4">
      <t>ニッスウ</t>
    </rPh>
    <phoneticPr fontId="3"/>
  </si>
  <si>
    <t>実日数</t>
    <rPh sb="0" eb="1">
      <t>ジツ</t>
    </rPh>
    <rPh sb="1" eb="3">
      <t>ニッスウ</t>
    </rPh>
    <phoneticPr fontId="3"/>
  </si>
  <si>
    <t>○○スポーツクラブ　指導者</t>
    <rPh sb="10" eb="13">
      <t>シドウシャ</t>
    </rPh>
    <phoneticPr fontId="3"/>
  </si>
  <si>
    <t>自</t>
    <rPh sb="0" eb="1">
      <t>ジ</t>
    </rPh>
    <phoneticPr fontId="3"/>
  </si>
  <si>
    <t>月</t>
    <phoneticPr fontId="3"/>
  </si>
  <si>
    <t>〔推薦順位〕欄は、スポーツ庁に推薦する際に順位を記載すること。</t>
    <rPh sb="1" eb="3">
      <t>スイセン</t>
    </rPh>
    <rPh sb="3" eb="5">
      <t>ジュンイ</t>
    </rPh>
    <rPh sb="6" eb="7">
      <t>ラン</t>
    </rPh>
    <rPh sb="13" eb="14">
      <t>チョウ</t>
    </rPh>
    <rPh sb="15" eb="17">
      <t>スイセン</t>
    </rPh>
    <rPh sb="19" eb="20">
      <t>サイ</t>
    </rPh>
    <rPh sb="21" eb="23">
      <t>ジュンイ</t>
    </rPh>
    <rPh sb="24" eb="26">
      <t>キサイ</t>
    </rPh>
    <phoneticPr fontId="3"/>
  </si>
  <si>
    <t>通常</t>
    <rPh sb="0" eb="2">
      <t>ツウジョウ</t>
    </rPh>
    <phoneticPr fontId="3"/>
  </si>
  <si>
    <t>至</t>
    <rPh sb="0" eb="1">
      <t>イタ</t>
    </rPh>
    <phoneticPr fontId="3"/>
  </si>
  <si>
    <r>
      <t>〔氏名〕欄の</t>
    </r>
    <r>
      <rPr>
        <b/>
        <u/>
        <sz val="10"/>
        <color indexed="8"/>
        <rFont val="ＭＳ 明朝"/>
        <family val="1"/>
        <charset val="128"/>
      </rPr>
      <t>字画は正確に</t>
    </r>
    <r>
      <rPr>
        <sz val="10"/>
        <color indexed="8"/>
        <rFont val="ＭＳ 明朝"/>
        <family val="1"/>
        <charset val="128"/>
      </rPr>
      <t>記載すること。受賞決定後に誤りが発覚した場合、受賞は取り消しとする。</t>
    </r>
    <phoneticPr fontId="3"/>
  </si>
  <si>
    <t>女</t>
    <rPh sb="0" eb="1">
      <t>オンナ</t>
    </rPh>
    <phoneticPr fontId="3"/>
  </si>
  <si>
    <t>+-</t>
    <phoneticPr fontId="3"/>
  </si>
  <si>
    <t>自が半月後、至が半月前</t>
    <rPh sb="0" eb="1">
      <t>ジ</t>
    </rPh>
    <rPh sb="2" eb="5">
      <t>ハンツキゴ</t>
    </rPh>
    <phoneticPr fontId="3"/>
  </si>
  <si>
    <t>○○スポーツクラブ　理事</t>
    <rPh sb="10" eb="12">
      <t>リジ</t>
    </rPh>
    <phoneticPr fontId="3"/>
  </si>
  <si>
    <t xml:space="preserve"> 姓と名の間は全角で1マスあけること。また、旧字等がある場合は、該当文字に○で印をつけること。</t>
    <rPh sb="1" eb="2">
      <t>セイ</t>
    </rPh>
    <rPh sb="3" eb="4">
      <t>メイ</t>
    </rPh>
    <rPh sb="5" eb="6">
      <t>アイダ</t>
    </rPh>
    <rPh sb="7" eb="9">
      <t>ゼンカク</t>
    </rPh>
    <phoneticPr fontId="3"/>
  </si>
  <si>
    <t>+0</t>
    <phoneticPr fontId="3"/>
  </si>
  <si>
    <t>自が半月後</t>
    <rPh sb="0" eb="1">
      <t>ジ</t>
    </rPh>
    <rPh sb="2" eb="5">
      <t>ハンツキゴ</t>
    </rPh>
    <phoneticPr fontId="3"/>
  </si>
  <si>
    <t>○をつけた旧字等は〔旧字〕欄に拡大して入力したり、画像を貼り付けたりして、わかりやすく示すこと。</t>
    <rPh sb="5" eb="8">
      <t>キュウジトウ</t>
    </rPh>
    <rPh sb="28" eb="29">
      <t>ハ</t>
    </rPh>
    <rPh sb="30" eb="31">
      <t>ツ</t>
    </rPh>
    <rPh sb="43" eb="44">
      <t>シメ</t>
    </rPh>
    <phoneticPr fontId="3"/>
  </si>
  <si>
    <t>元号</t>
    <rPh sb="0" eb="2">
      <t>ゲンゴウ</t>
    </rPh>
    <phoneticPr fontId="3"/>
  </si>
  <si>
    <t>0-</t>
    <phoneticPr fontId="3"/>
  </si>
  <si>
    <t>至が半月前</t>
    <rPh sb="0" eb="1">
      <t>シ</t>
    </rPh>
    <rPh sb="2" eb="4">
      <t>ハンツキ</t>
    </rPh>
    <rPh sb="4" eb="5">
      <t>マエ</t>
    </rPh>
    <phoneticPr fontId="3"/>
  </si>
  <si>
    <t>④</t>
    <phoneticPr fontId="3"/>
  </si>
  <si>
    <t>〔ふりがな〕欄も、 姓と名の間は全角で1マスあけ、正確に記載すること。</t>
    <rPh sb="6" eb="7">
      <t>ラン</t>
    </rPh>
    <rPh sb="25" eb="27">
      <t>セイカク</t>
    </rPh>
    <rPh sb="28" eb="30">
      <t>キサイ</t>
    </rPh>
    <phoneticPr fontId="3"/>
  </si>
  <si>
    <t>令和</t>
    <rPh sb="0" eb="2">
      <t>レイワ</t>
    </rPh>
    <phoneticPr fontId="3"/>
  </si>
  <si>
    <t>受賞決定後に誤りが発覚した場合、受賞は取り消しとする。</t>
    <phoneticPr fontId="3"/>
  </si>
  <si>
    <t>平成</t>
    <rPh sb="0" eb="2">
      <t>ヘイセイ</t>
    </rPh>
    <phoneticPr fontId="3"/>
  </si>
  <si>
    <t>○○スポーツクラブ　理事長</t>
    <rPh sb="10" eb="13">
      <t>リジチョウ</t>
    </rPh>
    <phoneticPr fontId="3"/>
  </si>
  <si>
    <t>⑤</t>
    <phoneticPr fontId="3"/>
  </si>
  <si>
    <t>〔住所〕欄は、都道府県名から番地の前までの住所を記載すること。</t>
    <phoneticPr fontId="3"/>
  </si>
  <si>
    <t>昭和</t>
    <rPh sb="0" eb="2">
      <t>ショウワ</t>
    </rPh>
    <phoneticPr fontId="3"/>
  </si>
  <si>
    <t>⑥</t>
    <phoneticPr fontId="3"/>
  </si>
  <si>
    <t>〔指導経歴〕欄は、スポーツの指導や地域スポーツの振興にかかる企画等に携わっているのであれば、</t>
    <rPh sb="3" eb="5">
      <t>ケイレキ</t>
    </rPh>
    <phoneticPr fontId="3"/>
  </si>
  <si>
    <t>大正</t>
    <rPh sb="0" eb="2">
      <t>タイショウ</t>
    </rPh>
    <phoneticPr fontId="3"/>
  </si>
  <si>
    <t>○○県◇◇協会　理事</t>
    <rPh sb="2" eb="3">
      <t>ケン</t>
    </rPh>
    <rPh sb="5" eb="7">
      <t>キョウカイ</t>
    </rPh>
    <rPh sb="8" eb="10">
      <t>リジ</t>
    </rPh>
    <phoneticPr fontId="3"/>
  </si>
  <si>
    <t>理事等の役職についていない時期も含めて、上から時系列順で記載すること。</t>
    <phoneticPr fontId="3"/>
  </si>
  <si>
    <t>○</t>
    <phoneticPr fontId="2"/>
  </si>
  <si>
    <t>明治</t>
    <rPh sb="0" eb="2">
      <t>メイジ</t>
    </rPh>
    <phoneticPr fontId="3"/>
  </si>
  <si>
    <t>記入例の〔指導経歴〕2、3段目のように同じ役職でも、指導等をしていない期間があれば、</t>
    <rPh sb="5" eb="7">
      <t>シドウ</t>
    </rPh>
    <rPh sb="7" eb="9">
      <t>ケイレキ</t>
    </rPh>
    <rPh sb="13" eb="15">
      <t>ダンメ</t>
    </rPh>
    <rPh sb="19" eb="20">
      <t>オナ</t>
    </rPh>
    <rPh sb="21" eb="23">
      <t>ヤクショク</t>
    </rPh>
    <rPh sb="26" eb="28">
      <t>シドウ</t>
    </rPh>
    <rPh sb="28" eb="29">
      <t>トウ</t>
    </rPh>
    <rPh sb="35" eb="37">
      <t>キカン</t>
    </rPh>
    <phoneticPr fontId="3"/>
  </si>
  <si>
    <t>×</t>
    <phoneticPr fontId="2"/>
  </si>
  <si>
    <t>○○県◇◇協会　専務理事</t>
    <rPh sb="2" eb="3">
      <t>ケン</t>
    </rPh>
    <rPh sb="5" eb="7">
      <t>キョウカイ</t>
    </rPh>
    <rPh sb="8" eb="10">
      <t>センム</t>
    </rPh>
    <rPh sb="10" eb="12">
      <t>リジ</t>
    </rPh>
    <phoneticPr fontId="3"/>
  </si>
  <si>
    <t>分けて記載すること。</t>
    <phoneticPr fontId="3"/>
  </si>
  <si>
    <t>〔役職名〕欄に記載した役職から現在の役職に二重下線を引くこと。</t>
    <phoneticPr fontId="3"/>
  </si>
  <si>
    <t>○○県◇◇協会　副会長</t>
    <rPh sb="2" eb="3">
      <t>ケン</t>
    </rPh>
    <rPh sb="5" eb="7">
      <t>キョウカイ</t>
    </rPh>
    <rPh sb="8" eb="11">
      <t>フクカイチョウ</t>
    </rPh>
    <phoneticPr fontId="3"/>
  </si>
  <si>
    <t>現在、役職に複数就いている場合や役職に就いていない場合は、主要なもの1つに二重下線を引くこと。</t>
    <phoneticPr fontId="3"/>
  </si>
  <si>
    <t>〔現在まで継続した指導期間とその年数〕欄は、現在日(R8.10.12)を含め継続して10年以上指導を継続している</t>
    <rPh sb="1" eb="3">
      <t>ゲンザイ</t>
    </rPh>
    <rPh sb="5" eb="7">
      <t>ケイゾク</t>
    </rPh>
    <rPh sb="9" eb="13">
      <t>シドウキカン</t>
    </rPh>
    <rPh sb="16" eb="18">
      <t>ネンスウ</t>
    </rPh>
    <rPh sb="19" eb="20">
      <t>ラン</t>
    </rPh>
    <rPh sb="22" eb="25">
      <t>ゲンザイビ</t>
    </rPh>
    <rPh sb="36" eb="37">
      <t>フク</t>
    </rPh>
    <rPh sb="38" eb="40">
      <t>ケイゾク</t>
    </rPh>
    <rPh sb="44" eb="47">
      <t>ネンイジョウ</t>
    </rPh>
    <rPh sb="47" eb="49">
      <t>シドウ</t>
    </rPh>
    <rPh sb="50" eb="52">
      <t>ケイゾク</t>
    </rPh>
    <phoneticPr fontId="3"/>
  </si>
  <si>
    <t>○○県◇◇協会　顧問</t>
    <rPh sb="2" eb="3">
      <t>ケン</t>
    </rPh>
    <rPh sb="5" eb="7">
      <t>キョウカイ</t>
    </rPh>
    <rPh sb="8" eb="10">
      <t>コモン</t>
    </rPh>
    <phoneticPr fontId="3"/>
  </si>
  <si>
    <t>期間を記載すること。期間を記入するときは「2019/4/1」または「H31.4.1」の形で記入すること。</t>
    <rPh sb="3" eb="5">
      <t>キサイ</t>
    </rPh>
    <rPh sb="10" eb="12">
      <t>キカン</t>
    </rPh>
    <rPh sb="13" eb="15">
      <t>キニュウ</t>
    </rPh>
    <rPh sb="43" eb="44">
      <t>カタチ</t>
    </rPh>
    <rPh sb="45" eb="47">
      <t>キニュウ</t>
    </rPh>
    <phoneticPr fontId="3"/>
  </si>
  <si>
    <t>⑦</t>
    <phoneticPr fontId="3"/>
  </si>
  <si>
    <t>〔受賞歴〕欄は、〔推薦基準を満たす表彰名〕に推薦基準を満たすものを1つ選択して記載し、〔表彰者〕は以下のリストから選択すること。なお、○がついていない選択肢は使用しないこと。</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</si>
  <si>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全日本◇◇連盟　理事</t>
    <rPh sb="0" eb="3">
      <t>ゼンニホン</t>
    </rPh>
    <rPh sb="5" eb="7">
      <t>レンメイ</t>
    </rPh>
    <rPh sb="8" eb="10">
      <t>リジ</t>
    </rPh>
    <phoneticPr fontId="3"/>
  </si>
  <si>
    <t>表彰者リスト</t>
    <rPh sb="0" eb="3">
      <t>ヒョウショウシャ</t>
    </rPh>
    <phoneticPr fontId="3"/>
  </si>
  <si>
    <t>都道府県</t>
    <rPh sb="0" eb="4">
      <t>トドウフケン</t>
    </rPh>
    <phoneticPr fontId="3"/>
  </si>
  <si>
    <t>JSPO</t>
    <phoneticPr fontId="3"/>
  </si>
  <si>
    <t>日レク</t>
    <rPh sb="0" eb="1">
      <t>ニチ</t>
    </rPh>
    <phoneticPr fontId="3"/>
  </si>
  <si>
    <t>JPSA</t>
    <phoneticPr fontId="3"/>
  </si>
  <si>
    <t>備考・使用する際の注意</t>
    <rPh sb="0" eb="2">
      <t>ビコウ</t>
    </rPh>
    <rPh sb="3" eb="5">
      <t>シヨウ</t>
    </rPh>
    <rPh sb="7" eb="8">
      <t>サイ</t>
    </rPh>
    <rPh sb="9" eb="11">
      <t>チュウイ</t>
    </rPh>
    <phoneticPr fontId="3"/>
  </si>
  <si>
    <t>総指導期間とその年数</t>
    <rPh sb="0" eb="1">
      <t>ソウ</t>
    </rPh>
    <rPh sb="1" eb="5">
      <t>シドウキカン</t>
    </rPh>
    <rPh sb="8" eb="10">
      <t>ネンスウ</t>
    </rPh>
    <phoneticPr fontId="3"/>
  </si>
  <si>
    <t>現在までの継続した指導期間とその年数</t>
    <rPh sb="0" eb="2">
      <t>ゲンザイ</t>
    </rPh>
    <rPh sb="5" eb="7">
      <t>ケイゾク</t>
    </rPh>
    <rPh sb="9" eb="13">
      <t>シドウキカン</t>
    </rPh>
    <rPh sb="16" eb="18">
      <t>ネンスウ</t>
    </rPh>
    <phoneticPr fontId="3"/>
  </si>
  <si>
    <t>知事</t>
    <rPh sb="0" eb="2">
      <t>ちじ</t>
    </rPh>
    <phoneticPr fontId="3" type="Hiragana"/>
  </si>
  <si>
    <t>○</t>
    <phoneticPr fontId="3"/>
  </si>
  <si>
    <t>～</t>
    <phoneticPr fontId="3"/>
  </si>
  <si>
    <t>：</t>
    <phoneticPr fontId="3"/>
  </si>
  <si>
    <t>県 教育長</t>
    <rPh sb="0" eb="1">
      <t>けん</t>
    </rPh>
    <rPh sb="2" eb="5">
      <t>きょういくちょう</t>
    </rPh>
    <phoneticPr fontId="3" type="Hiragana"/>
  </si>
  <si>
    <t>都、道、府の場合もこちらを使用</t>
    <rPh sb="0" eb="1">
      <t>ト</t>
    </rPh>
    <rPh sb="2" eb="3">
      <t>ドウ</t>
    </rPh>
    <rPh sb="4" eb="5">
      <t>フ</t>
    </rPh>
    <rPh sb="6" eb="8">
      <t>バアイ</t>
    </rPh>
    <rPh sb="13" eb="15">
      <t>シヨウ</t>
    </rPh>
    <phoneticPr fontId="3"/>
  </si>
  <si>
    <t>受賞歴</t>
    <phoneticPr fontId="3"/>
  </si>
  <si>
    <t>推薦基準を満たす表彰名</t>
    <rPh sb="0" eb="2">
      <t>スイセン</t>
    </rPh>
    <rPh sb="2" eb="4">
      <t>キジュン</t>
    </rPh>
    <rPh sb="5" eb="6">
      <t>ミ</t>
    </rPh>
    <rPh sb="8" eb="10">
      <t>ヒョウショウ</t>
    </rPh>
    <rPh sb="10" eb="11">
      <t>ナ</t>
    </rPh>
    <phoneticPr fontId="3"/>
  </si>
  <si>
    <t>表彰者</t>
    <rPh sb="0" eb="3">
      <t>ヒョウショウシャ</t>
    </rPh>
    <phoneticPr fontId="3"/>
  </si>
  <si>
    <t>受賞年月</t>
    <rPh sb="0" eb="4">
      <t>ジュショウネンガツ</t>
    </rPh>
    <phoneticPr fontId="3"/>
  </si>
  <si>
    <t>県 体育・スポーツ協会会長</t>
    <rPh sb="0" eb="1">
      <t>けん</t>
    </rPh>
    <rPh sb="2" eb="4">
      <t>たいいく</t>
    </rPh>
    <rPh sb="9" eb="11">
      <t>きょうかい</t>
    </rPh>
    <rPh sb="11" eb="13">
      <t>かいちょう</t>
    </rPh>
    <phoneticPr fontId="3" type="Hiragana"/>
  </si>
  <si>
    <t>○○県生涯スポーツ功労者表彰</t>
    <rPh sb="0" eb="3">
      <t>マルマルケン</t>
    </rPh>
    <rPh sb="3" eb="5">
      <t>ショウガイ</t>
    </rPh>
    <rPh sb="9" eb="12">
      <t>コウロウシャ</t>
    </rPh>
    <rPh sb="12" eb="14">
      <t>ヒョウショウ</t>
    </rPh>
    <phoneticPr fontId="3"/>
  </si>
  <si>
    <t>◆</t>
    <phoneticPr fontId="3"/>
  </si>
  <si>
    <t>月</t>
    <rPh sb="0" eb="1">
      <t>ゲツ</t>
    </rPh>
    <phoneticPr fontId="3"/>
  </si>
  <si>
    <t>県 スポーツ少年団本部長</t>
    <rPh sb="0" eb="1">
      <t>けん</t>
    </rPh>
    <rPh sb="6" eb="9">
      <t>しょうねんだん</t>
    </rPh>
    <rPh sb="9" eb="12">
      <t>ほんぶちょう</t>
    </rPh>
    <phoneticPr fontId="3" type="Hiragana"/>
  </si>
  <si>
    <t>その他の表彰名</t>
    <rPh sb="2" eb="3">
      <t>タ</t>
    </rPh>
    <rPh sb="4" eb="6">
      <t>ヒョウショウ</t>
    </rPh>
    <rPh sb="6" eb="7">
      <t>ナ</t>
    </rPh>
    <phoneticPr fontId="3"/>
  </si>
  <si>
    <t>県 レクリエーション協会会長</t>
    <rPh sb="0" eb="1">
      <t>けん</t>
    </rPh>
    <rPh sb="10" eb="12">
      <t>きょうかい</t>
    </rPh>
    <rPh sb="12" eb="14">
      <t>かいちょう</t>
    </rPh>
    <phoneticPr fontId="3" type="Hiragana"/>
  </si>
  <si>
    <t>○○県スポーツ指導者表彰</t>
    <rPh sb="0" eb="3">
      <t>マルマルケン</t>
    </rPh>
    <rPh sb="7" eb="10">
      <t>シドウシャ</t>
    </rPh>
    <rPh sb="10" eb="12">
      <t>ヒョウショウ</t>
    </rPh>
    <phoneticPr fontId="3"/>
  </si>
  <si>
    <t>○○県教育長</t>
    <rPh sb="2" eb="3">
      <t>ケン</t>
    </rPh>
    <rPh sb="3" eb="6">
      <t>キョウイクチョウ</t>
    </rPh>
    <phoneticPr fontId="3"/>
  </si>
  <si>
    <t>△</t>
    <phoneticPr fontId="3"/>
  </si>
  <si>
    <t>県 障害者スポーツ協会会長</t>
    <rPh sb="2" eb="5">
      <t>しょうがいしゃ</t>
    </rPh>
    <rPh sb="9" eb="11">
      <t>きょうかい</t>
    </rPh>
    <rPh sb="11" eb="13">
      <t>かいちょう</t>
    </rPh>
    <phoneticPr fontId="3" type="Hiragana"/>
  </si>
  <si>
    <t>◇◇協会功労者表彰</t>
    <rPh sb="2" eb="4">
      <t>キョウカイ</t>
    </rPh>
    <rPh sb="4" eb="7">
      <t>コウロウシャ</t>
    </rPh>
    <rPh sb="7" eb="9">
      <t>ヒョウショウ</t>
    </rPh>
    <phoneticPr fontId="3"/>
  </si>
  <si>
    <t>○○県◇◇協会会長</t>
    <rPh sb="0" eb="3">
      <t>マルマルケン</t>
    </rPh>
    <rPh sb="5" eb="7">
      <t>キョウカイ</t>
    </rPh>
    <rPh sb="7" eb="9">
      <t>カイチョウ</t>
    </rPh>
    <phoneticPr fontId="3"/>
  </si>
  <si>
    <t>女性指導者</t>
    <rPh sb="0" eb="2">
      <t>じょせい</t>
    </rPh>
    <rPh sb="2" eb="5">
      <t>しどうしゃ</t>
    </rPh>
    <phoneticPr fontId="3" type="Hiragana"/>
  </si>
  <si>
    <t>受賞歴がない女性の場合に使用</t>
    <rPh sb="0" eb="3">
      <t>ジュショウレキ</t>
    </rPh>
    <rPh sb="6" eb="8">
      <t>ジョセイ</t>
    </rPh>
    <rPh sb="9" eb="11">
      <t>バアイ</t>
    </rPh>
    <rPh sb="12" eb="14">
      <t>シヨウ</t>
    </rPh>
    <phoneticPr fontId="3"/>
  </si>
  <si>
    <t>スポーツ功労者表彰</t>
    <rPh sb="4" eb="7">
      <t>コウロウシャ</t>
    </rPh>
    <phoneticPr fontId="3"/>
  </si>
  <si>
    <t>○○県スポーツ協会</t>
    <rPh sb="2" eb="3">
      <t>ケン</t>
    </rPh>
    <rPh sb="7" eb="9">
      <t>キョウカイ</t>
    </rPh>
    <phoneticPr fontId="3"/>
  </si>
  <si>
    <t>月</t>
  </si>
  <si>
    <t>若手指導者</t>
    <rPh sb="0" eb="2">
      <t>わかて</t>
    </rPh>
    <rPh sb="2" eb="5">
      <t>しどうしゃ</t>
    </rPh>
    <phoneticPr fontId="3" type="Hiragana"/>
  </si>
  <si>
    <t>受賞歴がない若手の場合に使用</t>
    <rPh sb="0" eb="3">
      <t>ジュショウレキ</t>
    </rPh>
    <rPh sb="6" eb="8">
      <t>ワカテ</t>
    </rPh>
    <rPh sb="9" eb="11">
      <t>バアイ</t>
    </rPh>
    <rPh sb="12" eb="14">
      <t>シヨウ</t>
    </rPh>
    <phoneticPr fontId="3"/>
  </si>
  <si>
    <t>日本スポーツ協会</t>
    <rPh sb="0" eb="2">
      <t>ニホン</t>
    </rPh>
    <rPh sb="6" eb="8">
      <t>キョウカイ</t>
    </rPh>
    <phoneticPr fontId="3"/>
  </si>
  <si>
    <t>※過去において主として生涯スポーツに関する功績により国の表彰を受けたものではない</t>
    <rPh sb="1" eb="3">
      <t>カコ</t>
    </rPh>
    <rPh sb="7" eb="8">
      <t>シュ</t>
    </rPh>
    <rPh sb="11" eb="13">
      <t>ショウガイ</t>
    </rPh>
    <rPh sb="18" eb="19">
      <t>カン</t>
    </rPh>
    <rPh sb="21" eb="23">
      <t>コウセキ</t>
    </rPh>
    <rPh sb="26" eb="27">
      <t>クニ</t>
    </rPh>
    <rPh sb="28" eb="30">
      <t>ヒョウショウ</t>
    </rPh>
    <rPh sb="31" eb="32">
      <t>ウ</t>
    </rPh>
    <phoneticPr fontId="2"/>
  </si>
  <si>
    <t>○</t>
  </si>
  <si>
    <t>表彰制度なし</t>
    <rPh sb="0" eb="2">
      <t>ひょうしょう</t>
    </rPh>
    <rPh sb="2" eb="4">
      <t>せいど</t>
    </rPh>
    <phoneticPr fontId="3" type="Hiragana"/>
  </si>
  <si>
    <t>制度設置の検討状況を備考欄に記載</t>
    <rPh sb="0" eb="2">
      <t>セイド</t>
    </rPh>
    <rPh sb="2" eb="4">
      <t>セッチ</t>
    </rPh>
    <rPh sb="5" eb="9">
      <t>ケントウジョウキョウ</t>
    </rPh>
    <rPh sb="10" eb="13">
      <t>ビコウラン</t>
    </rPh>
    <rPh sb="14" eb="16">
      <t>キサイ</t>
    </rPh>
    <phoneticPr fontId="3"/>
  </si>
  <si>
    <t>生涯スポーツの振興に係る主要な功績</t>
    <rPh sb="0" eb="2">
      <t>ショウガイ</t>
    </rPh>
    <rPh sb="7" eb="9">
      <t>シンコウ</t>
    </rPh>
    <rPh sb="10" eb="11">
      <t>カカ</t>
    </rPh>
    <phoneticPr fontId="3"/>
  </si>
  <si>
    <t>濵 邦夫氏は、平成7年4月から○○スポーツクラブの指導員として活動を始め、子ども向けのニュースポーツ教室や子どもから高齢者を対象としたニュースポーツの体験イベントを企画・運営し、ニュースポーツの普及に尽力するなど多世代のスポーツ振興に貢献した。また、同クラブの理事となってからは、地域住民がいつでも利用できるジムや多世代が参加できる卓球場・ゴルフ場を開設し、さらに「脳トレ」「貯筋運動」教室などを新設し、地域の高齢者の運動習慣を整えることに貢献した。新設クラブの運営に関する課題の解決に向けて市のクラブ全体で協議を行い、課題の明確化や新規クラブの創設に繋げることで、総合型クラブの普及・発展に貢献した。また、○○県◇◇協会の役員となってからは、○○県◇◇交流大会や○○県◇◇錬成大会の実施等に尽力し、県内の◇◇競技人口拡大や振興に貢献した。</t>
    <rPh sb="2" eb="4">
      <t>クニオ</t>
    </rPh>
    <rPh sb="4" eb="5">
      <t>シ</t>
    </rPh>
    <rPh sb="7" eb="9">
      <t>ヘイセイ</t>
    </rPh>
    <rPh sb="10" eb="11">
      <t>ネン</t>
    </rPh>
    <rPh sb="12" eb="13">
      <t>ガツ</t>
    </rPh>
    <rPh sb="25" eb="28">
      <t>シドウイン</t>
    </rPh>
    <rPh sb="31" eb="33">
      <t>カツドウ</t>
    </rPh>
    <rPh sb="34" eb="35">
      <t>ハジ</t>
    </rPh>
    <rPh sb="37" eb="38">
      <t>コ</t>
    </rPh>
    <rPh sb="40" eb="41">
      <t>ム</t>
    </rPh>
    <rPh sb="50" eb="52">
      <t>キョウシツ</t>
    </rPh>
    <rPh sb="53" eb="54">
      <t>コ</t>
    </rPh>
    <rPh sb="58" eb="61">
      <t>コウレイシャ</t>
    </rPh>
    <rPh sb="62" eb="64">
      <t>タイショウ</t>
    </rPh>
    <rPh sb="75" eb="77">
      <t>タイケン</t>
    </rPh>
    <rPh sb="82" eb="84">
      <t>キカク</t>
    </rPh>
    <rPh sb="85" eb="87">
      <t>ウンエイ</t>
    </rPh>
    <rPh sb="97" eb="99">
      <t>フキュウ</t>
    </rPh>
    <rPh sb="100" eb="102">
      <t>ジンリョク</t>
    </rPh>
    <rPh sb="106" eb="109">
      <t>タセダイ</t>
    </rPh>
    <rPh sb="114" eb="116">
      <t>シンコウ</t>
    </rPh>
    <rPh sb="117" eb="119">
      <t>コウケン</t>
    </rPh>
    <rPh sb="125" eb="126">
      <t>ドウ</t>
    </rPh>
    <rPh sb="130" eb="132">
      <t>リジ</t>
    </rPh>
    <rPh sb="149" eb="151">
      <t>リヨウ</t>
    </rPh>
    <rPh sb="157" eb="160">
      <t>タセダイ</t>
    </rPh>
    <rPh sb="161" eb="163">
      <t>サンカ</t>
    </rPh>
    <rPh sb="166" eb="169">
      <t>タッキュウジョウ</t>
    </rPh>
    <rPh sb="173" eb="174">
      <t>ジョウ</t>
    </rPh>
    <rPh sb="175" eb="177">
      <t>カイセツ</t>
    </rPh>
    <rPh sb="183" eb="184">
      <t>ノウ</t>
    </rPh>
    <rPh sb="193" eb="195">
      <t>キョウシツ</t>
    </rPh>
    <rPh sb="198" eb="200">
      <t>シンセツ</t>
    </rPh>
    <rPh sb="202" eb="204">
      <t>チイキ</t>
    </rPh>
    <rPh sb="205" eb="208">
      <t>コウレイシャ</t>
    </rPh>
    <rPh sb="209" eb="213">
      <t>ウンドウシュウカン</t>
    </rPh>
    <rPh sb="214" eb="215">
      <t>トトノ</t>
    </rPh>
    <rPh sb="220" eb="222">
      <t>コウケン</t>
    </rPh>
    <phoneticPr fontId="3"/>
  </si>
  <si>
    <t>その他の都道府県レベル表彰</t>
    <rPh sb="2" eb="3">
      <t>た</t>
    </rPh>
    <rPh sb="4" eb="8">
      <t>とどうふけん</t>
    </rPh>
    <rPh sb="11" eb="13">
      <t>ひょうしょう</t>
    </rPh>
    <phoneticPr fontId="3" type="Hiragana"/>
  </si>
  <si>
    <t>スポーツ庁と事前協議のうえ使用</t>
    <phoneticPr fontId="3"/>
  </si>
  <si>
    <t>―</t>
    <phoneticPr fontId="3"/>
  </si>
  <si>
    <t>少年団関係者以外の推薦に使用</t>
    <rPh sb="0" eb="3">
      <t>ショウネンダン</t>
    </rPh>
    <rPh sb="3" eb="6">
      <t>カンケイシャ</t>
    </rPh>
    <rPh sb="6" eb="8">
      <t>イガイ</t>
    </rPh>
    <rPh sb="9" eb="11">
      <t>スイセン</t>
    </rPh>
    <rPh sb="12" eb="14">
      <t>シヨウ</t>
    </rPh>
    <phoneticPr fontId="3"/>
  </si>
  <si>
    <t>日本スポーツ少年団</t>
    <rPh sb="0" eb="2">
      <t>にほん</t>
    </rPh>
    <rPh sb="6" eb="9">
      <t>しょうねんだん</t>
    </rPh>
    <phoneticPr fontId="3" type="Hiragana"/>
  </si>
  <si>
    <t>少年団関係者の推薦に使用</t>
    <rPh sb="0" eb="3">
      <t>ショウネンダン</t>
    </rPh>
    <rPh sb="3" eb="6">
      <t>カンケイシャ</t>
    </rPh>
    <rPh sb="7" eb="9">
      <t>スイセン</t>
    </rPh>
    <rPh sb="10" eb="12">
      <t>シヨウ</t>
    </rPh>
    <phoneticPr fontId="3"/>
  </si>
  <si>
    <t>日本レクリエーション協会</t>
    <rPh sb="0" eb="2">
      <t>にほん</t>
    </rPh>
    <rPh sb="10" eb="12">
      <t>きょうかい</t>
    </rPh>
    <phoneticPr fontId="3" type="Hiragana"/>
  </si>
  <si>
    <t>その他、候補者が個人として受賞した生涯スポーツに係る表彰を〔その他の表彰名〕欄に記載すること。</t>
    <rPh sb="4" eb="7">
      <t>コウホシャ</t>
    </rPh>
    <rPh sb="8" eb="10">
      <t>コジン</t>
    </rPh>
    <rPh sb="13" eb="15">
      <t>ジュショウ</t>
    </rPh>
    <rPh sb="17" eb="19">
      <t>ショウガイ</t>
    </rPh>
    <rPh sb="24" eb="25">
      <t>カカ</t>
    </rPh>
    <rPh sb="26" eb="28">
      <t>ヒョウショウ</t>
    </rPh>
    <phoneticPr fontId="3"/>
  </si>
  <si>
    <t>また、受賞した生涯スポーツに関する表彰は、推薦基準を満たすものから、可能な限り記載し、枠が不足する場合は、〔備考欄〕に記入すること。入力にあたって、「叙勲」、「褒章」等、国の表彰において、主として生涯スポーツに関する功績により表彰を受けていないかどうか十分調査し、重複することのないよう留意すること。重複していないことを確認したら、※部分に○をつけること。</t>
    <rPh sb="21" eb="25">
      <t>スイセンキジュン</t>
    </rPh>
    <rPh sb="26" eb="27">
      <t>ミ</t>
    </rPh>
    <rPh sb="150" eb="152">
      <t>チョウフク</t>
    </rPh>
    <rPh sb="160" eb="162">
      <t>カクニン</t>
    </rPh>
    <rPh sb="167" eb="169">
      <t>ブブン</t>
    </rPh>
    <phoneticPr fontId="3"/>
  </si>
  <si>
    <t>⑧</t>
    <phoneticPr fontId="3"/>
  </si>
  <si>
    <t>〔生涯スポーツの振興に係る主要な功績〕欄は、指導開始から現在までの指導内容を、生涯スポーツ振興に貢献したことがわかるよう詳細に記入すること。</t>
    <rPh sb="1" eb="3">
      <t>ショウガイ</t>
    </rPh>
    <rPh sb="8" eb="10">
      <t>シンコウ</t>
    </rPh>
    <rPh sb="11" eb="12">
      <t>カカ</t>
    </rPh>
    <rPh sb="19" eb="20">
      <t>ラン</t>
    </rPh>
    <rPh sb="39" eb="41">
      <t>ショウガイ</t>
    </rPh>
    <phoneticPr fontId="3"/>
  </si>
  <si>
    <t>⑨</t>
    <phoneticPr fontId="3"/>
  </si>
  <si>
    <t>〔備考〕欄は、推薦基準に関する特段の事情や、その他の特記事項を記載すること。</t>
    <rPh sb="1" eb="3">
      <t>ビコウ</t>
    </rPh>
    <rPh sb="4" eb="5">
      <t>ラン</t>
    </rPh>
    <rPh sb="7" eb="9">
      <t>スイセン</t>
    </rPh>
    <rPh sb="9" eb="11">
      <t>キジュン</t>
    </rPh>
    <rPh sb="12" eb="13">
      <t>カカ</t>
    </rPh>
    <rPh sb="15" eb="17">
      <t>トクダン</t>
    </rPh>
    <rPh sb="18" eb="20">
      <t>ジジョウ</t>
    </rPh>
    <rPh sb="24" eb="25">
      <t>ホカ</t>
    </rPh>
    <rPh sb="26" eb="30">
      <t>トッキジコウ</t>
    </rPh>
    <rPh sb="31" eb="33">
      <t>キサイ</t>
    </rPh>
    <phoneticPr fontId="3"/>
  </si>
  <si>
    <t>（例：「○○を表彰する制度が未設置であったため、都道府県レベルの受賞経験なしで推薦したい。表彰制度の設置は、昨年度から検討を始めており、令和９年度から表彰を実施する見込みである。」など）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</si>
  <si>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備考</t>
    <rPh sb="0" eb="2">
      <t>ビコウ</t>
    </rPh>
    <phoneticPr fontId="3"/>
  </si>
  <si>
    <t>旧字欄</t>
    <rPh sb="0" eb="2">
      <t>キュウジ</t>
    </rPh>
    <rPh sb="2" eb="3">
      <t>ラン</t>
    </rPh>
    <phoneticPr fontId="3"/>
  </si>
  <si>
    <t>年齢</t>
    <phoneticPr fontId="3"/>
  </si>
  <si>
    <t>令和</t>
    <rPh sb="0" eb="2">
      <t>レイワ</t>
    </rPh>
    <phoneticPr fontId="2"/>
  </si>
  <si>
    <t>平成</t>
    <rPh sb="0" eb="2">
      <t>ヘイセイ</t>
    </rPh>
    <phoneticPr fontId="2"/>
  </si>
  <si>
    <t>昭和</t>
    <rPh sb="0" eb="2">
      <t>ショウワ</t>
    </rPh>
    <phoneticPr fontId="2"/>
  </si>
  <si>
    <t>大正</t>
    <rPh sb="0" eb="2">
      <t>タイショウ</t>
    </rPh>
    <phoneticPr fontId="2"/>
  </si>
  <si>
    <t>明治</t>
    <rPh sb="0" eb="2">
      <t>メイジ</t>
    </rPh>
    <phoneticPr fontId="2"/>
  </si>
  <si>
    <t>（例：「○○を表彰する制度が未設置であったため、都道府県レベルの受賞経験なしで推薦したい。表彰制度の設置は、昨年度から検討を始めており、令和８年度から表彰を実施する見込みである。」など）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</si>
</sst>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411]ge\.m\.d;@"/>
    <numFmt numFmtId="178" formatCode="yyyy/m/d;@"/>
  </numFmts>
  <fonts count="23">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0"/>
      <name val="ＭＳ 明朝"/>
      <family val="1"/>
      <charset val="128"/>
    </font>
    <font>
      <sz val="8"/>
      <name val="ＭＳ 明朝"/>
      <family val="1"/>
      <charset val="128"/>
    </font>
    <font>
      <sz val="22"/>
      <name val="ＭＳ 明朝"/>
      <family val="1"/>
      <charset val="128"/>
    </font>
    <font>
      <sz val="11"/>
      <name val="ＭＳ 明朝"/>
      <family val="1"/>
      <charset val="128"/>
    </font>
    <font>
      <sz val="14"/>
      <name val="ＭＳ 明朝"/>
      <family val="1"/>
      <charset val="128"/>
    </font>
    <font>
      <sz val="12"/>
      <name val="ＭＳ 明朝"/>
      <family val="1"/>
      <charset val="128"/>
    </font>
    <font>
      <b/>
      <sz val="11"/>
      <name val="ＭＳ 明朝"/>
      <family val="1"/>
      <charset val="128"/>
    </font>
    <font>
      <sz val="9"/>
      <name val="ＭＳ 明朝"/>
      <family val="1"/>
      <charset val="128"/>
    </font>
    <font>
      <sz val="20"/>
      <name val="ＭＳ 明朝"/>
      <family val="1"/>
      <charset val="128"/>
    </font>
    <font>
      <sz val="10"/>
      <color rgb="FFFF0000"/>
      <name val="ＭＳ 明朝"/>
      <family val="1"/>
      <charset val="128"/>
    </font>
    <font>
      <b/>
      <sz val="9"/>
      <color indexed="81"/>
      <name val="MS P ゴシック"/>
      <family val="3"/>
      <charset val="128"/>
    </font>
    <font>
      <sz val="20"/>
      <color rgb="FFFF0000"/>
      <name val="ＭＳ 明朝"/>
      <family val="1"/>
      <charset val="128"/>
    </font>
    <font>
      <u val="double"/>
      <sz val="10"/>
      <color rgb="FFFF0000"/>
      <name val="ＭＳ 明朝"/>
      <family val="1"/>
      <charset val="128"/>
    </font>
    <font>
      <b/>
      <sz val="11"/>
      <color indexed="81"/>
      <name val="MS P ゴシック"/>
      <family val="3"/>
      <charset val="128"/>
    </font>
    <font>
      <sz val="11"/>
      <color indexed="81"/>
      <name val="MS P ゴシック"/>
      <family val="3"/>
      <charset val="128"/>
    </font>
    <font>
      <b/>
      <sz val="11"/>
      <color rgb="FF000000"/>
      <name val="ＭＳ 明朝"/>
      <family val="1"/>
      <charset val="128"/>
    </font>
    <font>
      <sz val="10"/>
      <color rgb="FF000000"/>
      <name val="ＭＳ 明朝"/>
      <family val="1"/>
      <charset val="128"/>
    </font>
    <font>
      <b/>
      <u/>
      <sz val="10"/>
      <color indexed="8"/>
      <name val="ＭＳ 明朝"/>
      <family val="1"/>
      <charset val="128"/>
    </font>
    <font>
      <sz val="10"/>
      <color indexed="8"/>
      <name val="ＭＳ 明朝"/>
      <family val="1"/>
      <charset val="128"/>
    </font>
  </fonts>
  <fills count="12">
    <fill>
      <patternFill patternType="none"/>
    </fill>
    <fill>
      <patternFill patternType="gray125"/>
    </fill>
    <fill>
      <patternFill patternType="solid">
        <fgColor theme="6"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A6A6A6"/>
        <bgColor indexed="64"/>
      </patternFill>
    </fill>
    <fill>
      <patternFill patternType="solid">
        <fgColor rgb="FFDEDEDE"/>
        <bgColor indexed="64"/>
      </patternFill>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6">
    <xf numFmtId="0" fontId="0" fillId="0" borderId="0" xfId="0"/>
    <xf numFmtId="0" fontId="4" fillId="0" borderId="0" xfId="1" applyFont="1" applyAlignment="1">
      <alignment vertical="center"/>
    </xf>
    <xf numFmtId="0" fontId="5" fillId="0" borderId="0" xfId="1" applyFont="1" applyAlignment="1">
      <alignment vertical="center"/>
    </xf>
    <xf numFmtId="0" fontId="11"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shrinkToFit="1"/>
    </xf>
    <xf numFmtId="0" fontId="7" fillId="0" borderId="0" xfId="1" applyFont="1" applyAlignment="1">
      <alignment vertical="center"/>
    </xf>
    <xf numFmtId="0" fontId="4" fillId="0" borderId="0" xfId="1" applyFont="1" applyAlignment="1">
      <alignment horizontal="right" vertical="center"/>
    </xf>
    <xf numFmtId="0" fontId="7" fillId="0" borderId="0" xfId="1" applyFont="1"/>
    <xf numFmtId="177" fontId="4" fillId="0" borderId="6" xfId="1" applyNumberFormat="1" applyFont="1" applyBorder="1" applyAlignment="1">
      <alignment horizontal="center" vertical="center"/>
    </xf>
    <xf numFmtId="0" fontId="5" fillId="0" borderId="0" xfId="1" applyFont="1" applyAlignment="1">
      <alignment horizontal="left" vertical="center"/>
    </xf>
    <xf numFmtId="178" fontId="4" fillId="2" borderId="10" xfId="1" applyNumberFormat="1" applyFont="1" applyFill="1" applyBorder="1" applyAlignment="1">
      <alignment horizontal="center" vertical="center"/>
    </xf>
    <xf numFmtId="0" fontId="4" fillId="2" borderId="0" xfId="1" applyFont="1" applyFill="1" applyAlignment="1">
      <alignment horizontal="center" vertical="center"/>
    </xf>
    <xf numFmtId="0" fontId="4" fillId="2" borderId="3" xfId="1" applyFont="1" applyFill="1" applyBorder="1" applyAlignment="1">
      <alignment vertical="center"/>
    </xf>
    <xf numFmtId="0" fontId="4" fillId="2" borderId="2" xfId="1" applyFont="1" applyFill="1" applyBorder="1" applyAlignment="1">
      <alignment vertical="center"/>
    </xf>
    <xf numFmtId="0" fontId="4" fillId="2" borderId="10" xfId="1" applyFont="1" applyFill="1" applyBorder="1" applyAlignment="1">
      <alignment horizontal="right" vertical="center"/>
    </xf>
    <xf numFmtId="0" fontId="10" fillId="0" borderId="0" xfId="1" applyFont="1" applyAlignment="1">
      <alignment vertical="center"/>
    </xf>
    <xf numFmtId="0" fontId="7" fillId="0" borderId="4" xfId="1" applyFont="1" applyBorder="1" applyAlignment="1">
      <alignment horizontal="left"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14" fontId="4" fillId="0" borderId="0" xfId="1" applyNumberFormat="1" applyFont="1" applyAlignment="1">
      <alignment horizontal="center" vertical="center"/>
    </xf>
    <xf numFmtId="0" fontId="7" fillId="0" borderId="6" xfId="1" applyFont="1" applyBorder="1" applyAlignment="1">
      <alignment vertical="center"/>
    </xf>
    <xf numFmtId="0" fontId="7" fillId="0" borderId="5" xfId="1" applyFont="1" applyBorder="1" applyAlignment="1">
      <alignment vertical="center"/>
    </xf>
    <xf numFmtId="0" fontId="7" fillId="0" borderId="13" xfId="1" applyFont="1" applyBorder="1" applyAlignment="1">
      <alignment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8" xfId="1" applyFont="1" applyBorder="1" applyAlignment="1">
      <alignment vertical="center"/>
    </xf>
    <xf numFmtId="0" fontId="8" fillId="0" borderId="0" xfId="1" applyFont="1" applyAlignment="1">
      <alignment vertical="center"/>
    </xf>
    <xf numFmtId="0" fontId="8" fillId="0" borderId="14" xfId="1" applyFont="1" applyBorder="1" applyAlignment="1">
      <alignment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11" xfId="1" applyFont="1" applyBorder="1" applyAlignment="1">
      <alignment vertical="center"/>
    </xf>
    <xf numFmtId="0" fontId="8" fillId="0" borderId="10" xfId="1" applyFont="1" applyBorder="1" applyAlignment="1">
      <alignment vertical="center"/>
    </xf>
    <xf numFmtId="0" fontId="8" fillId="0" borderId="15" xfId="1" applyFont="1" applyBorder="1" applyAlignment="1">
      <alignment vertical="center"/>
    </xf>
    <xf numFmtId="57" fontId="9" fillId="0" borderId="0" xfId="1" applyNumberFormat="1" applyFont="1" applyAlignment="1">
      <alignment vertical="center"/>
    </xf>
    <xf numFmtId="57" fontId="7" fillId="0" borderId="0" xfId="1" applyNumberFormat="1" applyFont="1" applyAlignment="1">
      <alignment vertical="center"/>
    </xf>
    <xf numFmtId="57" fontId="7" fillId="0" borderId="0" xfId="1" applyNumberFormat="1" applyFont="1"/>
    <xf numFmtId="49" fontId="9" fillId="0" borderId="0" xfId="1" applyNumberFormat="1" applyFont="1" applyAlignment="1">
      <alignment vertical="center"/>
    </xf>
    <xf numFmtId="0" fontId="8" fillId="0" borderId="6" xfId="1" applyFont="1" applyBorder="1" applyAlignment="1">
      <alignment vertical="center"/>
    </xf>
    <xf numFmtId="0" fontId="8" fillId="0" borderId="5" xfId="1" applyFont="1" applyBorder="1" applyAlignment="1">
      <alignment vertical="center"/>
    </xf>
    <xf numFmtId="0" fontId="8" fillId="0" borderId="13" xfId="1" applyFont="1" applyBorder="1" applyAlignment="1">
      <alignment vertical="center"/>
    </xf>
    <xf numFmtId="0" fontId="11" fillId="0" borderId="0" xfId="1" applyFont="1"/>
    <xf numFmtId="0" fontId="10"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left" vertical="center" wrapText="1"/>
    </xf>
    <xf numFmtId="177" fontId="4" fillId="0" borderId="3" xfId="1" applyNumberFormat="1" applyFont="1" applyBorder="1" applyAlignment="1" applyProtection="1">
      <alignment vertical="center"/>
      <protection locked="0"/>
    </xf>
    <xf numFmtId="177" fontId="13" fillId="0" borderId="3" xfId="1" applyNumberFormat="1" applyFont="1" applyBorder="1" applyAlignment="1" applyProtection="1">
      <alignment vertical="center"/>
      <protection locked="0"/>
    </xf>
    <xf numFmtId="0" fontId="7" fillId="0" borderId="0" xfId="1" applyFont="1" applyProtection="1">
      <protection locked="0"/>
    </xf>
    <xf numFmtId="57" fontId="7" fillId="0" borderId="0" xfId="1" applyNumberFormat="1" applyFont="1" applyProtection="1">
      <protection locked="0"/>
    </xf>
    <xf numFmtId="57" fontId="7" fillId="0" borderId="0" xfId="1" applyNumberFormat="1" applyFont="1" applyAlignment="1" applyProtection="1">
      <alignment vertical="center"/>
      <protection locked="0"/>
    </xf>
    <xf numFmtId="57" fontId="7" fillId="7" borderId="0" xfId="1" applyNumberFormat="1" applyFont="1" applyFill="1" applyAlignment="1" applyProtection="1">
      <alignment vertical="center"/>
      <protection locked="0"/>
    </xf>
    <xf numFmtId="57" fontId="7" fillId="8" borderId="0" xfId="1" applyNumberFormat="1" applyFont="1" applyFill="1" applyAlignment="1" applyProtection="1">
      <alignment vertical="center"/>
      <protection locked="0"/>
    </xf>
    <xf numFmtId="0" fontId="8" fillId="0" borderId="0" xfId="1" applyFont="1" applyAlignment="1" applyProtection="1">
      <alignment vertical="center"/>
      <protection locked="0"/>
    </xf>
    <xf numFmtId="57" fontId="9" fillId="0" borderId="0" xfId="1" applyNumberFormat="1" applyFont="1" applyAlignment="1" applyProtection="1">
      <alignment vertical="center"/>
      <protection locked="0"/>
    </xf>
    <xf numFmtId="0" fontId="8" fillId="0" borderId="14" xfId="1"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57" fontId="7" fillId="9" borderId="0" xfId="1" applyNumberFormat="1" applyFont="1" applyFill="1" applyAlignment="1" applyProtection="1">
      <alignment vertical="center"/>
      <protection locked="0"/>
    </xf>
    <xf numFmtId="0" fontId="4" fillId="4" borderId="2" xfId="1" applyFont="1" applyFill="1" applyBorder="1" applyAlignment="1" applyProtection="1">
      <alignment vertical="center"/>
      <protection locked="0"/>
    </xf>
    <xf numFmtId="0" fontId="4" fillId="4" borderId="3" xfId="1" applyFont="1" applyFill="1" applyBorder="1" applyAlignment="1" applyProtection="1">
      <alignment vertical="center"/>
      <protection locked="0"/>
    </xf>
    <xf numFmtId="0" fontId="4" fillId="6" borderId="0" xfId="1" applyFont="1" applyFill="1" applyAlignment="1">
      <alignment horizontal="center" vertical="center"/>
    </xf>
    <xf numFmtId="178" fontId="4" fillId="6" borderId="10" xfId="1" applyNumberFormat="1" applyFont="1" applyFill="1" applyBorder="1" applyAlignment="1" applyProtection="1">
      <alignment horizontal="center" vertical="center"/>
      <protection locked="0"/>
    </xf>
    <xf numFmtId="0" fontId="4" fillId="6" borderId="10" xfId="1" applyFont="1" applyFill="1" applyBorder="1" applyAlignment="1" applyProtection="1">
      <alignment horizontal="right" vertical="center"/>
      <protection locked="0"/>
    </xf>
    <xf numFmtId="0" fontId="4" fillId="6" borderId="10" xfId="1" applyFont="1" applyFill="1" applyBorder="1" applyAlignment="1">
      <alignment horizontal="center" vertical="center"/>
    </xf>
    <xf numFmtId="177" fontId="4" fillId="0" borderId="6" xfId="1" applyNumberFormat="1" applyFont="1" applyBorder="1" applyAlignment="1" applyProtection="1">
      <alignment horizontal="center" vertical="center"/>
      <protection locked="0"/>
    </xf>
    <xf numFmtId="0" fontId="8" fillId="0" borderId="13" xfId="1" applyFont="1" applyBorder="1" applyAlignment="1" applyProtection="1">
      <alignment vertical="center"/>
      <protection locked="0"/>
    </xf>
    <xf numFmtId="0" fontId="8" fillId="0" borderId="5" xfId="1" applyFont="1" applyBorder="1" applyAlignment="1" applyProtection="1">
      <alignment vertical="center"/>
      <protection locked="0"/>
    </xf>
    <xf numFmtId="0" fontId="8" fillId="0" borderId="6" xfId="1" applyFont="1" applyBorder="1" applyAlignment="1" applyProtection="1">
      <alignment vertical="center"/>
      <protection locked="0"/>
    </xf>
    <xf numFmtId="0" fontId="8" fillId="0" borderId="13"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5" xfId="1" applyFont="1" applyBorder="1" applyAlignment="1" applyProtection="1">
      <alignment vertical="center"/>
      <protection locked="0"/>
    </xf>
    <xf numFmtId="0" fontId="8" fillId="0" borderId="10" xfId="1" applyFont="1" applyBorder="1" applyAlignment="1" applyProtection="1">
      <alignment vertical="center"/>
      <protection locked="0"/>
    </xf>
    <xf numFmtId="0" fontId="8" fillId="0" borderId="11" xfId="1" applyFont="1" applyBorder="1" applyAlignment="1" applyProtection="1">
      <alignment vertical="center"/>
      <protection locked="0"/>
    </xf>
    <xf numFmtId="49" fontId="9" fillId="0" borderId="0" xfId="1" applyNumberFormat="1" applyFont="1" applyAlignment="1" applyProtection="1">
      <alignment vertical="center"/>
      <protection locked="0"/>
    </xf>
    <xf numFmtId="0" fontId="7" fillId="0" borderId="0" xfId="1" applyFont="1" applyAlignment="1" applyProtection="1">
      <alignment vertical="center"/>
      <protection locked="0"/>
    </xf>
    <xf numFmtId="49" fontId="9" fillId="0" borderId="1" xfId="1" applyNumberFormat="1" applyFont="1" applyBorder="1" applyAlignment="1" applyProtection="1">
      <alignment vertical="center"/>
      <protection locked="0"/>
    </xf>
    <xf numFmtId="49" fontId="7" fillId="0" borderId="1" xfId="1" applyNumberFormat="1" applyFont="1" applyBorder="1" applyAlignment="1" applyProtection="1">
      <alignment vertical="center"/>
      <protection locked="0"/>
    </xf>
    <xf numFmtId="0" fontId="7" fillId="0" borderId="13"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7" fillId="10" borderId="2" xfId="1" applyFont="1" applyFill="1" applyBorder="1" applyAlignment="1" applyProtection="1">
      <alignment horizontal="center" vertical="center"/>
      <protection locked="0"/>
    </xf>
    <xf numFmtId="0" fontId="7" fillId="10" borderId="3" xfId="1" applyFont="1" applyFill="1" applyBorder="1" applyAlignment="1" applyProtection="1">
      <alignment horizontal="center" vertical="center"/>
      <protection locked="0"/>
    </xf>
    <xf numFmtId="0" fontId="7" fillId="10" borderId="4" xfId="1" applyFont="1" applyFill="1" applyBorder="1" applyAlignment="1" applyProtection="1">
      <alignment horizontal="left" vertical="center"/>
      <protection locked="0"/>
    </xf>
    <xf numFmtId="0" fontId="7" fillId="11" borderId="2" xfId="1" applyFont="1" applyFill="1" applyBorder="1" applyAlignment="1" applyProtection="1">
      <alignment horizontal="center" vertical="center"/>
      <protection locked="0"/>
    </xf>
    <xf numFmtId="0" fontId="7" fillId="11" borderId="3" xfId="1" applyFont="1" applyFill="1" applyBorder="1" applyAlignment="1" applyProtection="1">
      <alignment horizontal="center" vertical="center"/>
      <protection locked="0"/>
    </xf>
    <xf numFmtId="0" fontId="7" fillId="11" borderId="4" xfId="1" applyFont="1" applyFill="1" applyBorder="1" applyAlignment="1" applyProtection="1">
      <alignment horizontal="left" vertical="center"/>
      <protection locked="0"/>
    </xf>
    <xf numFmtId="0" fontId="7" fillId="7" borderId="2" xfId="1" applyFont="1" applyFill="1" applyBorder="1" applyAlignment="1" applyProtection="1">
      <alignment horizontal="center" vertical="center"/>
      <protection locked="0"/>
    </xf>
    <xf numFmtId="0" fontId="7" fillId="7" borderId="3" xfId="1" applyFont="1" applyFill="1" applyBorder="1" applyAlignment="1" applyProtection="1">
      <alignment horizontal="center" vertical="center"/>
      <protection locked="0"/>
    </xf>
    <xf numFmtId="0" fontId="7" fillId="7" borderId="4" xfId="1" applyFont="1" applyFill="1" applyBorder="1" applyAlignment="1" applyProtection="1">
      <alignment horizontal="left" vertical="center"/>
      <protection locked="0"/>
    </xf>
    <xf numFmtId="0" fontId="7" fillId="8" borderId="2" xfId="1" applyFont="1" applyFill="1" applyBorder="1" applyAlignment="1" applyProtection="1">
      <alignment horizontal="center" vertical="center"/>
      <protection locked="0"/>
    </xf>
    <xf numFmtId="0" fontId="7" fillId="8" borderId="3" xfId="1" applyFont="1" applyFill="1" applyBorder="1" applyAlignment="1" applyProtection="1">
      <alignment horizontal="center" vertical="center"/>
      <protection locked="0"/>
    </xf>
    <xf numFmtId="0" fontId="7" fillId="8" borderId="4" xfId="1" applyFont="1" applyFill="1" applyBorder="1" applyAlignment="1" applyProtection="1">
      <alignment horizontal="left" vertical="center"/>
      <protection locked="0"/>
    </xf>
    <xf numFmtId="0" fontId="11" fillId="0" borderId="0" xfId="1" applyFont="1" applyAlignment="1" applyProtection="1">
      <alignment vertical="center"/>
      <protection locked="0"/>
    </xf>
    <xf numFmtId="0" fontId="19" fillId="0" borderId="0" xfId="1" applyFont="1" applyAlignment="1">
      <alignment horizontal="left" vertical="center"/>
    </xf>
    <xf numFmtId="0" fontId="20" fillId="0" borderId="0" xfId="1" applyFont="1" applyAlignment="1">
      <alignment horizontal="right" vertical="center"/>
    </xf>
    <xf numFmtId="0" fontId="4" fillId="4" borderId="0" xfId="1" applyFont="1" applyFill="1" applyAlignment="1">
      <alignment horizontal="centerContinuous" vertical="center"/>
    </xf>
    <xf numFmtId="0" fontId="11" fillId="0" borderId="0" xfId="1" applyFont="1" applyProtection="1">
      <protection locked="0"/>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6" borderId="10" xfId="1" applyFont="1" applyFill="1" applyBorder="1" applyAlignment="1" applyProtection="1">
      <alignment horizontal="center" vertical="center"/>
      <protection locked="0"/>
    </xf>
    <xf numFmtId="0" fontId="9" fillId="0" borderId="0" xfId="1" applyFont="1" applyAlignment="1">
      <alignment horizontal="center" vertical="center"/>
    </xf>
    <xf numFmtId="0" fontId="4" fillId="2" borderId="10" xfId="1" applyFont="1" applyFill="1" applyBorder="1" applyAlignment="1">
      <alignment horizontal="center" vertical="center"/>
    </xf>
    <xf numFmtId="49" fontId="9" fillId="0" borderId="1" xfId="1" applyNumberFormat="1" applyFont="1" applyBorder="1" applyAlignment="1">
      <alignment vertical="center"/>
    </xf>
    <xf numFmtId="49" fontId="7" fillId="0" borderId="1" xfId="1" applyNumberFormat="1" applyFont="1" applyBorder="1" applyAlignment="1">
      <alignment vertical="center"/>
    </xf>
    <xf numFmtId="0" fontId="4" fillId="0" borderId="3" xfId="1" applyFont="1" applyBorder="1" applyAlignment="1" applyProtection="1">
      <alignment horizontal="center" vertical="center"/>
      <protection locked="0"/>
    </xf>
    <xf numFmtId="0" fontId="13" fillId="4" borderId="1" xfId="1" applyFont="1" applyFill="1" applyBorder="1" applyAlignment="1">
      <alignment horizontal="center" vertical="center"/>
    </xf>
    <xf numFmtId="0" fontId="13" fillId="0" borderId="3"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xf>
    <xf numFmtId="178" fontId="4" fillId="0" borderId="4" xfId="1" applyNumberFormat="1" applyFont="1" applyBorder="1" applyAlignment="1" applyProtection="1">
      <alignment horizontal="center" vertical="center"/>
      <protection locked="0"/>
    </xf>
    <xf numFmtId="178" fontId="4" fillId="0" borderId="3" xfId="1" applyNumberFormat="1" applyFont="1" applyBorder="1" applyAlignment="1" applyProtection="1">
      <alignment horizontal="center" vertical="center"/>
      <protection locked="0"/>
    </xf>
    <xf numFmtId="0" fontId="4" fillId="0" borderId="11" xfId="1" applyFont="1" applyBorder="1" applyAlignment="1" applyProtection="1">
      <alignment horizontal="left" vertical="top"/>
      <protection locked="0"/>
    </xf>
    <xf numFmtId="0" fontId="4" fillId="0" borderId="10" xfId="1" applyFont="1" applyBorder="1" applyAlignment="1" applyProtection="1">
      <alignment horizontal="left" vertical="top"/>
      <protection locked="0"/>
    </xf>
    <xf numFmtId="0" fontId="4" fillId="0" borderId="8"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4" fillId="3" borderId="11"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6" xfId="1" applyFont="1" applyFill="1" applyBorder="1" applyAlignment="1">
      <alignment horizontal="center" vertical="center" textRotation="255" wrapText="1"/>
    </xf>
    <xf numFmtId="178" fontId="4" fillId="3" borderId="4" xfId="1" applyNumberFormat="1" applyFont="1" applyFill="1" applyBorder="1" applyAlignment="1">
      <alignment horizontal="center" vertical="center"/>
    </xf>
    <xf numFmtId="178" fontId="4" fillId="3" borderId="3" xfId="1" applyNumberFormat="1" applyFont="1" applyFill="1" applyBorder="1" applyAlignment="1">
      <alignment horizontal="center" vertical="center"/>
    </xf>
    <xf numFmtId="178" fontId="4" fillId="3" borderId="2" xfId="1" applyNumberFormat="1" applyFont="1" applyFill="1" applyBorder="1" applyAlignment="1">
      <alignment horizontal="center" vertical="center"/>
    </xf>
    <xf numFmtId="177" fontId="4" fillId="3" borderId="3" xfId="1" applyNumberFormat="1" applyFont="1" applyFill="1" applyBorder="1" applyAlignment="1">
      <alignment horizontal="center" vertical="center"/>
    </xf>
    <xf numFmtId="177" fontId="4" fillId="3" borderId="2" xfId="1" applyNumberFormat="1" applyFont="1" applyFill="1" applyBorder="1" applyAlignment="1">
      <alignment horizontal="center" vertical="center"/>
    </xf>
    <xf numFmtId="178" fontId="4" fillId="0" borderId="4" xfId="1" applyNumberFormat="1" applyFont="1" applyBorder="1" applyAlignment="1">
      <alignment horizontal="center" vertical="center"/>
    </xf>
    <xf numFmtId="178" fontId="4" fillId="0" borderId="3" xfId="1" applyNumberFormat="1" applyFont="1" applyBorder="1" applyAlignment="1">
      <alignment horizontal="center" vertical="center"/>
    </xf>
    <xf numFmtId="0" fontId="4" fillId="0" borderId="0" xfId="1" applyFont="1" applyAlignment="1">
      <alignment horizontal="left" vertical="center"/>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0" borderId="4"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0" xfId="1" applyFont="1" applyAlignment="1">
      <alignment horizontal="left" vertical="top" wrapText="1"/>
    </xf>
    <xf numFmtId="0" fontId="4" fillId="0" borderId="2" xfId="1" applyFont="1" applyBorder="1" applyAlignment="1">
      <alignment horizontal="center" vertical="center"/>
    </xf>
    <xf numFmtId="0" fontId="9" fillId="0" borderId="0" xfId="1" applyFont="1" applyAlignment="1">
      <alignment horizontal="center" vertical="center"/>
    </xf>
    <xf numFmtId="0" fontId="4" fillId="3" borderId="19" xfId="1" applyFont="1" applyFill="1" applyBorder="1" applyAlignment="1">
      <alignment horizontal="center" vertical="center"/>
    </xf>
    <xf numFmtId="0" fontId="4" fillId="3" borderId="18" xfId="1" applyFont="1" applyFill="1" applyBorder="1" applyAlignment="1">
      <alignment horizontal="center" vertical="center"/>
    </xf>
    <xf numFmtId="0" fontId="4" fillId="3" borderId="16"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0" xfId="1" applyFont="1" applyAlignment="1">
      <alignment vertical="center"/>
    </xf>
    <xf numFmtId="0" fontId="4" fillId="0" borderId="10" xfId="1" applyFont="1" applyBorder="1" applyAlignment="1">
      <alignment vertical="center"/>
    </xf>
    <xf numFmtId="0" fontId="4" fillId="5" borderId="12" xfId="1" applyFont="1" applyFill="1" applyBorder="1" applyAlignment="1">
      <alignment horizontal="center" vertical="center" textRotation="255" wrapText="1" shrinkToFit="1"/>
    </xf>
    <xf numFmtId="0" fontId="4" fillId="5" borderId="9" xfId="1" applyFont="1" applyFill="1" applyBorder="1" applyAlignment="1">
      <alignment horizontal="center" vertical="center" textRotation="255" wrapText="1" shrinkToFit="1"/>
    </xf>
    <xf numFmtId="0" fontId="4" fillId="5" borderId="7" xfId="1" applyFont="1" applyFill="1" applyBorder="1" applyAlignment="1">
      <alignment horizontal="center" vertical="center" textRotation="255" wrapText="1" shrinkToFit="1"/>
    </xf>
    <xf numFmtId="176" fontId="13" fillId="0" borderId="8" xfId="1" applyNumberFormat="1" applyFont="1" applyBorder="1" applyAlignment="1">
      <alignment horizontal="left" vertical="top" wrapText="1"/>
    </xf>
    <xf numFmtId="176" fontId="13" fillId="0" borderId="0" xfId="1" applyNumberFormat="1" applyFont="1" applyAlignment="1">
      <alignment horizontal="left" vertical="top" wrapText="1"/>
    </xf>
    <xf numFmtId="176" fontId="13" fillId="0" borderId="14" xfId="1" applyNumberFormat="1" applyFont="1" applyBorder="1" applyAlignment="1">
      <alignment horizontal="left" vertical="top" wrapText="1"/>
    </xf>
    <xf numFmtId="176" fontId="13" fillId="0" borderId="6" xfId="1" applyNumberFormat="1" applyFont="1" applyBorder="1" applyAlignment="1">
      <alignment horizontal="left" vertical="top" wrapText="1"/>
    </xf>
    <xf numFmtId="176" fontId="13" fillId="0" borderId="5" xfId="1" applyNumberFormat="1" applyFont="1" applyBorder="1" applyAlignment="1">
      <alignment horizontal="left" vertical="top" wrapText="1"/>
    </xf>
    <xf numFmtId="176" fontId="13" fillId="0" borderId="13" xfId="1" applyNumberFormat="1" applyFont="1" applyBorder="1" applyAlignment="1">
      <alignment horizontal="left" vertical="top" wrapText="1"/>
    </xf>
    <xf numFmtId="177" fontId="4" fillId="5" borderId="3" xfId="1" applyNumberFormat="1" applyFont="1" applyFill="1" applyBorder="1" applyAlignment="1" applyProtection="1">
      <alignment horizontal="center" vertical="center"/>
      <protection locked="0"/>
    </xf>
    <xf numFmtId="177" fontId="4" fillId="5" borderId="2" xfId="1" applyNumberFormat="1" applyFont="1" applyFill="1" applyBorder="1" applyAlignment="1" applyProtection="1">
      <alignment horizontal="center" vertical="center"/>
      <protection locked="0"/>
    </xf>
    <xf numFmtId="0" fontId="4" fillId="5" borderId="3" xfId="1" applyFont="1" applyFill="1" applyBorder="1" applyAlignment="1">
      <alignment horizontal="center" vertical="center"/>
    </xf>
    <xf numFmtId="0" fontId="4" fillId="5" borderId="2" xfId="1" applyFont="1" applyFill="1" applyBorder="1" applyAlignment="1">
      <alignment horizontal="center" vertical="center"/>
    </xf>
    <xf numFmtId="0" fontId="4" fillId="5" borderId="4" xfId="1" applyFont="1" applyFill="1" applyBorder="1" applyAlignment="1">
      <alignment horizontal="center" vertical="center"/>
    </xf>
    <xf numFmtId="176" fontId="4" fillId="5" borderId="4" xfId="1" applyNumberFormat="1" applyFont="1" applyFill="1" applyBorder="1" applyAlignment="1">
      <alignment horizontal="center" vertical="center"/>
    </xf>
    <xf numFmtId="176" fontId="4" fillId="5" borderId="3" xfId="1" applyNumberFormat="1" applyFont="1" applyFill="1" applyBorder="1" applyAlignment="1">
      <alignment horizontal="center" vertical="center"/>
    </xf>
    <xf numFmtId="176" fontId="4" fillId="5" borderId="2" xfId="1" applyNumberFormat="1" applyFont="1" applyFill="1" applyBorder="1" applyAlignment="1">
      <alignment horizontal="center" vertical="center"/>
    </xf>
    <xf numFmtId="178" fontId="16" fillId="0" borderId="11" xfId="1" applyNumberFormat="1" applyFont="1" applyBorder="1" applyAlignment="1" applyProtection="1">
      <alignment horizontal="left" vertical="center"/>
      <protection locked="0"/>
    </xf>
    <xf numFmtId="178" fontId="16" fillId="0" borderId="10" xfId="1" applyNumberFormat="1" applyFont="1" applyBorder="1" applyAlignment="1" applyProtection="1">
      <alignment horizontal="left" vertical="center"/>
      <protection locked="0"/>
    </xf>
    <xf numFmtId="178" fontId="16" fillId="0" borderId="15" xfId="1" applyNumberFormat="1" applyFont="1" applyBorder="1" applyAlignment="1" applyProtection="1">
      <alignment horizontal="left" vertical="center"/>
      <protection locked="0"/>
    </xf>
    <xf numFmtId="178" fontId="16" fillId="0" borderId="6" xfId="1" applyNumberFormat="1" applyFont="1" applyBorder="1" applyAlignment="1" applyProtection="1">
      <alignment horizontal="left" vertical="center"/>
      <protection locked="0"/>
    </xf>
    <xf numFmtId="178" fontId="16" fillId="0" borderId="5" xfId="1" applyNumberFormat="1" applyFont="1" applyBorder="1" applyAlignment="1" applyProtection="1">
      <alignment horizontal="left" vertical="center"/>
      <protection locked="0"/>
    </xf>
    <xf numFmtId="178" fontId="16" fillId="0" borderId="13" xfId="1" applyNumberFormat="1" applyFont="1" applyBorder="1" applyAlignment="1" applyProtection="1">
      <alignment horizontal="left" vertical="center"/>
      <protection locked="0"/>
    </xf>
    <xf numFmtId="177" fontId="13" fillId="0" borderId="3" xfId="1" applyNumberFormat="1" applyFont="1" applyBorder="1" applyAlignment="1" applyProtection="1">
      <alignment horizontal="center" vertical="center"/>
      <protection locked="0"/>
    </xf>
    <xf numFmtId="177" fontId="13" fillId="0" borderId="2" xfId="1" applyNumberFormat="1" applyFont="1" applyBorder="1" applyAlignment="1" applyProtection="1">
      <alignment horizontal="center" vertical="center"/>
      <protection locked="0"/>
    </xf>
    <xf numFmtId="0" fontId="4" fillId="6" borderId="11" xfId="1" applyFont="1" applyFill="1" applyBorder="1" applyAlignment="1" applyProtection="1">
      <alignment horizontal="center" vertical="center"/>
      <protection locked="0"/>
    </xf>
    <xf numFmtId="0" fontId="4" fillId="6" borderId="6" xfId="1" applyFont="1" applyFill="1" applyBorder="1" applyAlignment="1" applyProtection="1">
      <alignment horizontal="center" vertical="center"/>
      <protection locked="0"/>
    </xf>
    <xf numFmtId="178" fontId="4" fillId="5" borderId="4" xfId="1" applyNumberFormat="1" applyFont="1" applyFill="1" applyBorder="1" applyAlignment="1" applyProtection="1">
      <alignment horizontal="center" vertical="center"/>
      <protection locked="0"/>
    </xf>
    <xf numFmtId="178" fontId="4" fillId="5" borderId="3" xfId="1" applyNumberFormat="1" applyFont="1" applyFill="1" applyBorder="1" applyAlignment="1" applyProtection="1">
      <alignment horizontal="center" vertical="center"/>
      <protection locked="0"/>
    </xf>
    <xf numFmtId="178" fontId="4" fillId="5" borderId="2" xfId="1" applyNumberFormat="1" applyFont="1" applyFill="1" applyBorder="1" applyAlignment="1" applyProtection="1">
      <alignment horizontal="center" vertical="center"/>
      <protection locked="0"/>
    </xf>
    <xf numFmtId="177" fontId="4" fillId="6" borderId="11" xfId="1" applyNumberFormat="1" applyFont="1" applyFill="1" applyBorder="1" applyAlignment="1" applyProtection="1">
      <alignment horizontal="center" vertical="center"/>
      <protection locked="0"/>
    </xf>
    <xf numFmtId="177" fontId="4" fillId="6" borderId="10" xfId="1" applyNumberFormat="1" applyFont="1" applyFill="1" applyBorder="1" applyAlignment="1" applyProtection="1">
      <alignment horizontal="center" vertical="center"/>
      <protection locked="0"/>
    </xf>
    <xf numFmtId="177" fontId="13" fillId="0" borderId="10" xfId="1" applyNumberFormat="1" applyFont="1" applyBorder="1" applyAlignment="1" applyProtection="1">
      <alignment horizontal="center" vertical="center"/>
      <protection locked="0"/>
    </xf>
    <xf numFmtId="177" fontId="4" fillId="6" borderId="3" xfId="1" applyNumberFormat="1" applyFont="1" applyFill="1" applyBorder="1" applyAlignment="1" applyProtection="1">
      <alignment horizontal="center" vertical="center"/>
      <protection locked="0"/>
    </xf>
    <xf numFmtId="0" fontId="4" fillId="6" borderId="3" xfId="1" applyFont="1" applyFill="1" applyBorder="1" applyAlignment="1" applyProtection="1">
      <alignment horizontal="left" vertical="center"/>
      <protection locked="0"/>
    </xf>
    <xf numFmtId="0" fontId="4" fillId="6" borderId="2" xfId="1" applyFont="1" applyFill="1" applyBorder="1" applyAlignment="1" applyProtection="1">
      <alignment horizontal="left" vertical="center"/>
      <protection locked="0"/>
    </xf>
    <xf numFmtId="0" fontId="4" fillId="6" borderId="10" xfId="1" applyFont="1" applyFill="1" applyBorder="1" applyAlignment="1" applyProtection="1">
      <alignment horizontal="center" vertical="center"/>
      <protection locked="0"/>
    </xf>
    <xf numFmtId="0" fontId="4" fillId="6" borderId="5" xfId="1" applyFont="1" applyFill="1" applyBorder="1" applyAlignment="1" applyProtection="1">
      <alignment horizontal="center" vertical="center"/>
      <protection locked="0"/>
    </xf>
    <xf numFmtId="0" fontId="4" fillId="6" borderId="15" xfId="1" applyFont="1" applyFill="1" applyBorder="1" applyAlignment="1" applyProtection="1">
      <alignment horizontal="center" vertical="center"/>
      <protection locked="0"/>
    </xf>
    <xf numFmtId="0" fontId="4" fillId="6" borderId="13" xfId="1" applyFont="1" applyFill="1" applyBorder="1" applyAlignment="1" applyProtection="1">
      <alignment horizontal="center" vertical="center"/>
      <protection locked="0"/>
    </xf>
    <xf numFmtId="0" fontId="4" fillId="5" borderId="12" xfId="1" applyFont="1" applyFill="1" applyBorder="1" applyAlignment="1">
      <alignment horizontal="center" vertical="center" textRotation="255" wrapText="1"/>
    </xf>
    <xf numFmtId="0" fontId="4" fillId="5" borderId="9" xfId="1" applyFont="1" applyFill="1" applyBorder="1" applyAlignment="1">
      <alignment horizontal="center" vertical="center" textRotation="255" wrapText="1"/>
    </xf>
    <xf numFmtId="0" fontId="4" fillId="5" borderId="7" xfId="1" applyFont="1" applyFill="1" applyBorder="1" applyAlignment="1">
      <alignment horizontal="center" vertical="center" textRotation="255" wrapText="1"/>
    </xf>
    <xf numFmtId="0" fontId="4" fillId="5" borderId="11" xfId="1" applyFont="1" applyFill="1" applyBorder="1" applyAlignment="1">
      <alignment horizontal="center" vertical="center" textRotation="255" wrapText="1"/>
    </xf>
    <xf numFmtId="0" fontId="4" fillId="5" borderId="8" xfId="1" applyFont="1" applyFill="1" applyBorder="1" applyAlignment="1">
      <alignment horizontal="center" vertical="center" textRotation="255" wrapText="1"/>
    </xf>
    <xf numFmtId="0" fontId="4" fillId="5" borderId="6" xfId="1" applyFont="1" applyFill="1" applyBorder="1" applyAlignment="1">
      <alignment horizontal="center" vertical="center" textRotation="255" wrapText="1"/>
    </xf>
    <xf numFmtId="0" fontId="15" fillId="0" borderId="1" xfId="1" applyFont="1" applyBorder="1" applyAlignment="1">
      <alignment horizontal="center" vertical="top"/>
    </xf>
    <xf numFmtId="0" fontId="4" fillId="5" borderId="1" xfId="1" applyFont="1" applyFill="1" applyBorder="1" applyAlignment="1">
      <alignment horizontal="center" vertical="top"/>
    </xf>
    <xf numFmtId="0" fontId="6" fillId="0" borderId="11" xfId="1" applyFont="1" applyBorder="1" applyAlignment="1">
      <alignment horizontal="left" vertical="top"/>
    </xf>
    <xf numFmtId="0" fontId="6" fillId="0" borderId="10"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left" vertical="top"/>
    </xf>
    <xf numFmtId="0" fontId="6" fillId="0" borderId="6" xfId="1" applyFont="1" applyBorder="1" applyAlignment="1">
      <alignment horizontal="left" vertical="top"/>
    </xf>
    <xf numFmtId="0" fontId="6" fillId="0" borderId="5" xfId="1" applyFont="1" applyBorder="1" applyAlignment="1">
      <alignment horizontal="left" vertical="top"/>
    </xf>
    <xf numFmtId="178" fontId="13" fillId="0" borderId="1" xfId="1" applyNumberFormat="1" applyFont="1" applyBorder="1" applyAlignment="1" applyProtection="1">
      <alignment horizontal="left" vertical="center"/>
      <protection locked="0"/>
    </xf>
    <xf numFmtId="178" fontId="4" fillId="5" borderId="1" xfId="1" applyNumberFormat="1" applyFont="1" applyFill="1" applyBorder="1" applyAlignment="1" applyProtection="1">
      <alignment horizontal="center" vertical="center"/>
      <protection locked="0"/>
    </xf>
    <xf numFmtId="178" fontId="13" fillId="0" borderId="11" xfId="1" applyNumberFormat="1" applyFont="1" applyBorder="1" applyAlignment="1" applyProtection="1">
      <alignment horizontal="left" vertical="center"/>
      <protection locked="0"/>
    </xf>
    <xf numFmtId="178" fontId="13" fillId="0" borderId="10" xfId="1" applyNumberFormat="1" applyFont="1" applyBorder="1" applyAlignment="1" applyProtection="1">
      <alignment horizontal="left" vertical="center"/>
      <protection locked="0"/>
    </xf>
    <xf numFmtId="178" fontId="13" fillId="0" borderId="15" xfId="1" applyNumberFormat="1" applyFont="1" applyBorder="1" applyAlignment="1" applyProtection="1">
      <alignment horizontal="left" vertical="center"/>
      <protection locked="0"/>
    </xf>
    <xf numFmtId="178" fontId="13" fillId="0" borderId="6" xfId="1" applyNumberFormat="1" applyFont="1" applyBorder="1" applyAlignment="1" applyProtection="1">
      <alignment horizontal="left" vertical="center"/>
      <protection locked="0"/>
    </xf>
    <xf numFmtId="178" fontId="13" fillId="0" borderId="5" xfId="1" applyNumberFormat="1" applyFont="1" applyBorder="1" applyAlignment="1" applyProtection="1">
      <alignment horizontal="left" vertical="center"/>
      <protection locked="0"/>
    </xf>
    <xf numFmtId="178" fontId="13" fillId="0" borderId="13" xfId="1" applyNumberFormat="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5" borderId="19"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16"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17" xfId="1" applyFont="1" applyFill="1" applyBorder="1" applyAlignment="1">
      <alignment horizontal="center" vertical="center"/>
    </xf>
    <xf numFmtId="0" fontId="13" fillId="6" borderId="16" xfId="1" applyFont="1" applyFill="1" applyBorder="1" applyAlignment="1">
      <alignment horizontal="center" vertical="center"/>
    </xf>
    <xf numFmtId="0" fontId="13" fillId="6" borderId="3" xfId="1" applyFont="1" applyFill="1" applyBorder="1" applyAlignment="1">
      <alignment horizontal="center" vertical="center"/>
    </xf>
    <xf numFmtId="0" fontId="13" fillId="6" borderId="2" xfId="1" applyFont="1" applyFill="1" applyBorder="1" applyAlignment="1">
      <alignment horizontal="center" vertical="center"/>
    </xf>
    <xf numFmtId="0" fontId="4" fillId="5" borderId="19" xfId="1" applyFont="1" applyFill="1" applyBorder="1" applyAlignment="1" applyProtection="1">
      <alignment horizontal="center" vertical="center"/>
      <protection locked="0"/>
    </xf>
    <xf numFmtId="0" fontId="4" fillId="5" borderId="16" xfId="1" applyFont="1" applyFill="1" applyBorder="1" applyAlignment="1" applyProtection="1">
      <alignment horizontal="center" vertical="center"/>
      <protection locked="0"/>
    </xf>
    <xf numFmtId="0" fontId="13" fillId="0" borderId="19" xfId="1" applyFont="1" applyBorder="1" applyAlignment="1" applyProtection="1">
      <alignment horizontal="left" vertical="center"/>
      <protection locked="0"/>
    </xf>
    <xf numFmtId="0" fontId="13" fillId="0" borderId="18" xfId="1" applyFont="1" applyBorder="1" applyAlignment="1" applyProtection="1">
      <alignment horizontal="left" vertical="center"/>
      <protection locked="0"/>
    </xf>
    <xf numFmtId="0" fontId="13" fillId="0" borderId="20" xfId="1" applyFont="1" applyBorder="1" applyAlignment="1" applyProtection="1">
      <alignment horizontal="left" vertical="center"/>
      <protection locked="0"/>
    </xf>
    <xf numFmtId="0" fontId="4" fillId="5" borderId="19"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9" fillId="5" borderId="11" xfId="1" applyFont="1" applyFill="1" applyBorder="1" applyAlignment="1">
      <alignment horizontal="center" vertical="center" textRotation="255" shrinkToFit="1"/>
    </xf>
    <xf numFmtId="0" fontId="9" fillId="5" borderId="6" xfId="1" applyFont="1" applyFill="1" applyBorder="1" applyAlignment="1">
      <alignment horizontal="center" vertical="center" textRotation="255" shrinkToFit="1"/>
    </xf>
    <xf numFmtId="0" fontId="13" fillId="0" borderId="11" xfId="1" applyFont="1" applyBorder="1" applyAlignment="1">
      <alignment horizontal="center" vertical="center"/>
    </xf>
    <xf numFmtId="0" fontId="13" fillId="0" borderId="15" xfId="1" applyFont="1" applyBorder="1" applyAlignment="1">
      <alignment horizontal="center" vertical="center"/>
    </xf>
    <xf numFmtId="0" fontId="13" fillId="0" borderId="6" xfId="1" applyFont="1" applyBorder="1" applyAlignment="1">
      <alignment horizontal="center" vertical="center"/>
    </xf>
    <xf numFmtId="0" fontId="13" fillId="0" borderId="13" xfId="1" applyFont="1" applyBorder="1" applyAlignment="1">
      <alignment horizontal="center" vertical="center"/>
    </xf>
    <xf numFmtId="0" fontId="13" fillId="0" borderId="4" xfId="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shrinkToFit="1"/>
      <protection locked="0"/>
    </xf>
    <xf numFmtId="0" fontId="13" fillId="0" borderId="2" xfId="1" applyFont="1" applyBorder="1" applyAlignment="1" applyProtection="1">
      <alignment horizontal="center" vertical="center" shrinkToFit="1"/>
      <protection locked="0"/>
    </xf>
    <xf numFmtId="0" fontId="4" fillId="5" borderId="4" xfId="1" applyFont="1" applyFill="1" applyBorder="1" applyAlignment="1">
      <alignment horizontal="center" vertical="center" textRotation="255"/>
    </xf>
    <xf numFmtId="14" fontId="13" fillId="0" borderId="19" xfId="1" applyNumberFormat="1" applyFont="1" applyBorder="1" applyAlignment="1">
      <alignment horizontal="center" vertical="center"/>
    </xf>
    <xf numFmtId="0" fontId="13" fillId="0" borderId="18" xfId="1" applyFont="1" applyBorder="1" applyAlignment="1">
      <alignment horizontal="center" vertical="center"/>
    </xf>
    <xf numFmtId="0" fontId="13" fillId="0" borderId="20" xfId="1" applyFont="1" applyBorder="1" applyAlignment="1">
      <alignment horizontal="center" vertical="center"/>
    </xf>
    <xf numFmtId="49" fontId="9" fillId="9" borderId="1" xfId="1" applyNumberFormat="1" applyFont="1" applyFill="1" applyBorder="1" applyAlignment="1" applyProtection="1">
      <alignment vertical="center"/>
      <protection locked="0"/>
    </xf>
    <xf numFmtId="0" fontId="7" fillId="9" borderId="1" xfId="1" applyFont="1" applyFill="1" applyBorder="1" applyAlignment="1" applyProtection="1">
      <alignment vertical="center"/>
      <protection locked="0"/>
    </xf>
    <xf numFmtId="0" fontId="9" fillId="0" borderId="1" xfId="1" applyFont="1" applyBorder="1" applyAlignment="1" applyProtection="1">
      <alignment vertical="center"/>
      <protection locked="0"/>
    </xf>
    <xf numFmtId="0" fontId="7" fillId="0" borderId="1" xfId="1" applyFont="1" applyBorder="1" applyAlignment="1" applyProtection="1">
      <alignment vertical="center"/>
      <protection locked="0"/>
    </xf>
    <xf numFmtId="49" fontId="7" fillId="9" borderId="1" xfId="1" applyNumberFormat="1" applyFont="1" applyFill="1" applyBorder="1" applyAlignment="1" applyProtection="1">
      <alignment vertical="center"/>
      <protection locked="0"/>
    </xf>
    <xf numFmtId="0" fontId="13" fillId="0" borderId="17" xfId="1" applyFont="1" applyBorder="1" applyAlignment="1" applyProtection="1">
      <alignment horizontal="center" vertical="center" shrinkToFit="1"/>
      <protection locked="0"/>
    </xf>
    <xf numFmtId="0" fontId="13" fillId="6" borderId="16" xfId="1" applyFont="1" applyFill="1" applyBorder="1" applyAlignment="1" applyProtection="1">
      <alignment horizontal="center" vertical="center" shrinkToFit="1"/>
      <protection locked="0"/>
    </xf>
    <xf numFmtId="0" fontId="13" fillId="6" borderId="3" xfId="1" applyFont="1" applyFill="1" applyBorder="1" applyAlignment="1" applyProtection="1">
      <alignment horizontal="center" vertical="center" shrinkToFit="1"/>
      <protection locked="0"/>
    </xf>
    <xf numFmtId="0" fontId="13" fillId="6" borderId="2" xfId="1" applyFont="1" applyFill="1" applyBorder="1" applyAlignment="1" applyProtection="1">
      <alignment horizontal="center" vertical="center" shrinkToFit="1"/>
      <protection locked="0"/>
    </xf>
    <xf numFmtId="0" fontId="20" fillId="0" borderId="0" xfId="1" applyFont="1" applyAlignment="1">
      <alignment vertical="center"/>
    </xf>
    <xf numFmtId="0" fontId="13" fillId="4" borderId="4" xfId="1" applyFont="1" applyFill="1" applyBorder="1" applyAlignment="1" applyProtection="1">
      <alignment horizontal="center" vertical="center"/>
      <protection locked="0"/>
    </xf>
    <xf numFmtId="0" fontId="13" fillId="4" borderId="3" xfId="1" applyFont="1" applyFill="1" applyBorder="1" applyAlignment="1" applyProtection="1">
      <alignment horizontal="center" vertical="center"/>
      <protection locked="0"/>
    </xf>
    <xf numFmtId="0" fontId="13" fillId="4" borderId="2" xfId="1" applyFont="1" applyFill="1" applyBorder="1" applyAlignment="1" applyProtection="1">
      <alignment horizontal="center" vertical="center"/>
      <protection locked="0"/>
    </xf>
    <xf numFmtId="0" fontId="4" fillId="0" borderId="5" xfId="1" applyFont="1" applyBorder="1" applyAlignment="1">
      <alignment horizontal="left" vertical="top" wrapText="1"/>
    </xf>
    <xf numFmtId="0" fontId="4" fillId="0" borderId="11" xfId="1" applyFont="1" applyBorder="1" applyAlignment="1">
      <alignment vertical="top"/>
    </xf>
    <xf numFmtId="0" fontId="4" fillId="0" borderId="10" xfId="1" applyFont="1" applyBorder="1" applyAlignment="1">
      <alignment vertical="top"/>
    </xf>
    <xf numFmtId="0" fontId="4" fillId="0" borderId="15" xfId="1" applyFont="1" applyBorder="1" applyAlignment="1">
      <alignment vertical="top"/>
    </xf>
    <xf numFmtId="0" fontId="4" fillId="0" borderId="8" xfId="1" applyFont="1" applyBorder="1" applyAlignment="1">
      <alignment vertical="top"/>
    </xf>
    <xf numFmtId="0" fontId="4" fillId="0" borderId="0" xfId="1" applyFont="1" applyAlignment="1">
      <alignment vertical="top"/>
    </xf>
    <xf numFmtId="0" fontId="4" fillId="0" borderId="14" xfId="1" applyFont="1" applyBorder="1" applyAlignment="1">
      <alignment vertical="top"/>
    </xf>
    <xf numFmtId="0" fontId="4" fillId="0" borderId="6" xfId="1" applyFont="1" applyBorder="1" applyAlignment="1">
      <alignment vertical="top"/>
    </xf>
    <xf numFmtId="0" fontId="4" fillId="0" borderId="5" xfId="1" applyFont="1" applyBorder="1" applyAlignment="1">
      <alignment vertical="top"/>
    </xf>
    <xf numFmtId="0" fontId="4" fillId="0" borderId="13" xfId="1" applyFont="1" applyBorder="1" applyAlignment="1">
      <alignment vertical="top"/>
    </xf>
    <xf numFmtId="0" fontId="4" fillId="3" borderId="12"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7" xfId="1" applyFont="1" applyFill="1" applyBorder="1" applyAlignment="1">
      <alignment horizontal="center" vertical="center" textRotation="255" wrapText="1"/>
    </xf>
    <xf numFmtId="0" fontId="4" fillId="3" borderId="1" xfId="1" applyFont="1" applyFill="1" applyBorder="1" applyAlignment="1">
      <alignment horizontal="center" vertical="top"/>
    </xf>
    <xf numFmtId="0" fontId="12" fillId="0" borderId="1" xfId="1" applyFont="1" applyBorder="1" applyAlignment="1" applyProtection="1">
      <alignment horizontal="center" vertical="top"/>
      <protection locked="0"/>
    </xf>
    <xf numFmtId="0" fontId="4" fillId="3" borderId="12" xfId="1" applyFont="1" applyFill="1" applyBorder="1" applyAlignment="1">
      <alignment horizontal="center" vertical="center" textRotation="255" wrapText="1" shrinkToFit="1"/>
    </xf>
    <xf numFmtId="0" fontId="4" fillId="3" borderId="9" xfId="1" applyFont="1" applyFill="1" applyBorder="1" applyAlignment="1">
      <alignment horizontal="center" vertical="center" textRotation="255" wrapText="1" shrinkToFit="1"/>
    </xf>
    <xf numFmtId="0" fontId="4" fillId="3" borderId="7" xfId="1" applyFont="1" applyFill="1" applyBorder="1" applyAlignment="1">
      <alignment horizontal="center" vertical="center" textRotation="255" wrapText="1" shrinkToFit="1"/>
    </xf>
    <xf numFmtId="176" fontId="4" fillId="0" borderId="8" xfId="1" applyNumberFormat="1" applyFont="1" applyBorder="1" applyAlignment="1" applyProtection="1">
      <alignment horizontal="left" vertical="top" wrapText="1"/>
      <protection locked="0"/>
    </xf>
    <xf numFmtId="176" fontId="4" fillId="0" borderId="0" xfId="1" applyNumberFormat="1" applyFont="1" applyAlignment="1" applyProtection="1">
      <alignment horizontal="left" vertical="top" wrapText="1"/>
      <protection locked="0"/>
    </xf>
    <xf numFmtId="176" fontId="4" fillId="0" borderId="14" xfId="1" applyNumberFormat="1" applyFont="1" applyBorder="1" applyAlignment="1" applyProtection="1">
      <alignment horizontal="left" vertical="top" wrapText="1"/>
      <protection locked="0"/>
    </xf>
    <xf numFmtId="176" fontId="4" fillId="0" borderId="6" xfId="1" applyNumberFormat="1" applyFont="1" applyBorder="1" applyAlignment="1" applyProtection="1">
      <alignment horizontal="left" vertical="top" wrapText="1"/>
      <protection locked="0"/>
    </xf>
    <xf numFmtId="176" fontId="4" fillId="0" borderId="5" xfId="1" applyNumberFormat="1" applyFont="1" applyBorder="1" applyAlignment="1" applyProtection="1">
      <alignment horizontal="left" vertical="top" wrapText="1"/>
      <protection locked="0"/>
    </xf>
    <xf numFmtId="176" fontId="4" fillId="0" borderId="13" xfId="1" applyNumberFormat="1" applyFont="1" applyBorder="1" applyAlignment="1" applyProtection="1">
      <alignment horizontal="left" vertical="top" wrapText="1"/>
      <protection locked="0"/>
    </xf>
    <xf numFmtId="178" fontId="4" fillId="3" borderId="1" xfId="1" applyNumberFormat="1" applyFont="1" applyFill="1" applyBorder="1" applyAlignment="1">
      <alignment horizontal="center" vertical="center"/>
    </xf>
    <xf numFmtId="178" fontId="4" fillId="0" borderId="1" xfId="1" applyNumberFormat="1" applyFont="1" applyBorder="1" applyAlignment="1" applyProtection="1">
      <alignment horizontal="left" vertical="center"/>
      <protection locked="0"/>
    </xf>
    <xf numFmtId="0" fontId="9" fillId="0" borderId="1" xfId="1" applyFont="1" applyBorder="1" applyAlignment="1">
      <alignment vertical="center"/>
    </xf>
    <xf numFmtId="0" fontId="7" fillId="0" borderId="1" xfId="1" applyFont="1" applyBorder="1" applyAlignment="1">
      <alignment vertical="center"/>
    </xf>
    <xf numFmtId="177" fontId="4" fillId="2" borderId="11" xfId="1" applyNumberFormat="1" applyFont="1" applyFill="1" applyBorder="1" applyAlignment="1">
      <alignment horizontal="center" vertical="center"/>
    </xf>
    <xf numFmtId="177" fontId="4" fillId="2" borderId="10" xfId="1" applyNumberFormat="1" applyFont="1" applyFill="1" applyBorder="1" applyAlignment="1">
      <alignment horizontal="center" vertical="center"/>
    </xf>
    <xf numFmtId="49" fontId="9" fillId="0" borderId="1" xfId="1" applyNumberFormat="1" applyFont="1" applyBorder="1" applyAlignment="1">
      <alignment vertical="center"/>
    </xf>
    <xf numFmtId="0" fontId="4" fillId="2" borderId="1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3" xfId="1" applyFont="1" applyFill="1" applyBorder="1" applyAlignment="1">
      <alignment horizontal="center" vertical="center"/>
    </xf>
    <xf numFmtId="49" fontId="7" fillId="0" borderId="1" xfId="1" applyNumberFormat="1" applyFont="1" applyBorder="1" applyAlignment="1">
      <alignment vertical="center"/>
    </xf>
    <xf numFmtId="177" fontId="4" fillId="0" borderId="3" xfId="1" applyNumberFormat="1" applyFont="1" applyBorder="1" applyAlignment="1" applyProtection="1">
      <alignment horizontal="center" vertical="center"/>
      <protection locked="0"/>
    </xf>
    <xf numFmtId="177" fontId="4" fillId="0" borderId="2" xfId="1" applyNumberFormat="1" applyFont="1" applyBorder="1" applyAlignment="1" applyProtection="1">
      <alignment horizontal="center" vertical="center"/>
      <protection locked="0"/>
    </xf>
    <xf numFmtId="178" fontId="4" fillId="0" borderId="11" xfId="1" applyNumberFormat="1" applyFont="1" applyBorder="1" applyAlignment="1" applyProtection="1">
      <alignment horizontal="left" vertical="center"/>
      <protection locked="0"/>
    </xf>
    <xf numFmtId="178" fontId="4" fillId="0" borderId="10" xfId="1" applyNumberFormat="1" applyFont="1" applyBorder="1" applyAlignment="1" applyProtection="1">
      <alignment horizontal="left" vertical="center"/>
      <protection locked="0"/>
    </xf>
    <xf numFmtId="178" fontId="4" fillId="0" borderId="15" xfId="1" applyNumberFormat="1" applyFont="1" applyBorder="1" applyAlignment="1" applyProtection="1">
      <alignment horizontal="left" vertical="center"/>
      <protection locked="0"/>
    </xf>
    <xf numFmtId="178" fontId="4" fillId="0" borderId="6" xfId="1" applyNumberFormat="1" applyFont="1" applyBorder="1" applyAlignment="1" applyProtection="1">
      <alignment horizontal="left" vertical="center"/>
      <protection locked="0"/>
    </xf>
    <xf numFmtId="178" fontId="4" fillId="0" borderId="5" xfId="1" applyNumberFormat="1" applyFont="1" applyBorder="1" applyAlignment="1" applyProtection="1">
      <alignment horizontal="left" vertical="center"/>
      <protection locked="0"/>
    </xf>
    <xf numFmtId="178" fontId="4" fillId="0" borderId="13" xfId="1" applyNumberFormat="1" applyFont="1" applyBorder="1" applyAlignment="1" applyProtection="1">
      <alignment horizontal="left" vertical="center"/>
      <protection locked="0"/>
    </xf>
    <xf numFmtId="0" fontId="4" fillId="2" borderId="11" xfId="1" applyFont="1" applyFill="1" applyBorder="1" applyAlignment="1">
      <alignment horizontal="center" vertical="center"/>
    </xf>
    <xf numFmtId="0" fontId="4" fillId="2" borderId="6" xfId="1" applyFont="1" applyFill="1" applyBorder="1" applyAlignment="1">
      <alignment horizontal="center" vertical="center"/>
    </xf>
    <xf numFmtId="176" fontId="4" fillId="3" borderId="4" xfId="1" applyNumberFormat="1" applyFont="1" applyFill="1" applyBorder="1" applyAlignment="1">
      <alignment horizontal="center" vertical="center"/>
    </xf>
    <xf numFmtId="176" fontId="4" fillId="3" borderId="3" xfId="1" applyNumberFormat="1" applyFont="1" applyFill="1" applyBorder="1" applyAlignment="1">
      <alignment horizontal="center" vertical="center"/>
    </xf>
    <xf numFmtId="176" fontId="4" fillId="3" borderId="2" xfId="1" applyNumberFormat="1" applyFont="1" applyFill="1" applyBorder="1" applyAlignment="1">
      <alignment horizontal="center" vertical="center"/>
    </xf>
    <xf numFmtId="0" fontId="9" fillId="3" borderId="11" xfId="1" applyFont="1" applyFill="1" applyBorder="1" applyAlignment="1">
      <alignment horizontal="center" vertical="center" textRotation="255" shrinkToFit="1"/>
    </xf>
    <xf numFmtId="0" fontId="9" fillId="3" borderId="6" xfId="1" applyFont="1" applyFill="1" applyBorder="1" applyAlignment="1">
      <alignment horizontal="center" vertical="center" textRotation="255" shrinkToFit="1"/>
    </xf>
    <xf numFmtId="0" fontId="4" fillId="0" borderId="11"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4"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2" xfId="1" applyFont="1" applyBorder="1" applyAlignment="1" applyProtection="1">
      <alignment horizontal="center" vertical="center" shrinkToFit="1"/>
      <protection locked="0"/>
    </xf>
    <xf numFmtId="0" fontId="4" fillId="3" borderId="4" xfId="1" applyFont="1" applyFill="1" applyBorder="1" applyAlignment="1">
      <alignment horizontal="center" vertical="center" textRotation="255"/>
    </xf>
    <xf numFmtId="0" fontId="4" fillId="0" borderId="19"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20" xfId="1" applyFont="1" applyBorder="1" applyAlignment="1" applyProtection="1">
      <alignment horizontal="left" vertical="center"/>
      <protection locked="0"/>
    </xf>
    <xf numFmtId="14" fontId="4" fillId="0" borderId="19" xfId="1" applyNumberFormat="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3" borderId="19" xfId="1" applyFont="1" applyFill="1" applyBorder="1" applyAlignment="1">
      <alignment horizontal="center" vertical="center" shrinkToFit="1"/>
    </xf>
    <xf numFmtId="0" fontId="4" fillId="3" borderId="18"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0" borderId="17" xfId="1" applyFont="1" applyBorder="1" applyAlignment="1" applyProtection="1">
      <alignment horizontal="center" vertical="center" shrinkToFit="1"/>
      <protection locked="0"/>
    </xf>
    <xf numFmtId="0" fontId="4" fillId="2" borderId="16"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177" fontId="4" fillId="0" borderId="10" xfId="1" applyNumberFormat="1" applyFont="1" applyBorder="1" applyAlignment="1" applyProtection="1">
      <alignment horizontal="center" vertical="center"/>
      <protection locked="0"/>
    </xf>
    <xf numFmtId="177" fontId="4" fillId="2" borderId="3" xfId="1" applyNumberFormat="1" applyFont="1" applyFill="1" applyBorder="1" applyAlignment="1">
      <alignment horizontal="center" vertical="center"/>
    </xf>
  </cellXfs>
  <cellStyles count="2">
    <cellStyle name="標準" xfId="0" builtinId="0"/>
    <cellStyle name="標準 2" xfId="1" xr:uid="{B095C7A8-B507-4628-8D0E-70DD1B0F9052}"/>
  </cellStyles>
  <dxfs count="4">
    <dxf>
      <fill>
        <patternFill>
          <bgColor rgb="FFFFFF00"/>
        </patternFill>
      </fill>
    </dxf>
    <dxf>
      <fill>
        <patternFill>
          <bgColor rgb="FFFFFF00"/>
        </patternFill>
      </fill>
    </dxf>
    <dxf>
      <fill>
        <patternFill>
          <fgColor rgb="FFFFFF00"/>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168275</xdr:colOff>
      <xdr:row>3</xdr:row>
      <xdr:rowOff>211045</xdr:rowOff>
    </xdr:from>
    <xdr:to>
      <xdr:col>4</xdr:col>
      <xdr:colOff>58084</xdr:colOff>
      <xdr:row>4</xdr:row>
      <xdr:rowOff>193114</xdr:rowOff>
    </xdr:to>
    <xdr:sp macro="" textlink="">
      <xdr:nvSpPr>
        <xdr:cNvPr id="2" name="楕円 1">
          <a:extLst>
            <a:ext uri="{FF2B5EF4-FFF2-40B4-BE49-F238E27FC236}">
              <a16:creationId xmlns:a16="http://schemas.microsoft.com/office/drawing/2014/main" id="{B24CC7CD-6A26-4107-BB99-2EEE7392611E}"/>
            </a:ext>
          </a:extLst>
        </xdr:cNvPr>
        <xdr:cNvSpPr/>
      </xdr:nvSpPr>
      <xdr:spPr>
        <a:xfrm>
          <a:off x="1196975" y="868270"/>
          <a:ext cx="232709"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113702</xdr:colOff>
      <xdr:row>10</xdr:row>
      <xdr:rowOff>6798</xdr:rowOff>
    </xdr:from>
    <xdr:to>
      <xdr:col>31</xdr:col>
      <xdr:colOff>333898</xdr:colOff>
      <xdr:row>11</xdr:row>
      <xdr:rowOff>17442</xdr:rowOff>
    </xdr:to>
    <xdr:sp macro="" textlink="">
      <xdr:nvSpPr>
        <xdr:cNvPr id="3" name="楕円 2">
          <a:extLst>
            <a:ext uri="{FF2B5EF4-FFF2-40B4-BE49-F238E27FC236}">
              <a16:creationId xmlns:a16="http://schemas.microsoft.com/office/drawing/2014/main" id="{1C985F21-EC25-4703-8E3D-68ADFEE8CCC5}"/>
            </a:ext>
          </a:extLst>
        </xdr:cNvPr>
        <xdr:cNvSpPr/>
      </xdr:nvSpPr>
      <xdr:spPr>
        <a:xfrm>
          <a:off x="12524777" y="2197548"/>
          <a:ext cx="220196"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16</xdr:col>
      <xdr:colOff>197224</xdr:colOff>
      <xdr:row>49</xdr:row>
      <xdr:rowOff>44823</xdr:rowOff>
    </xdr:from>
    <xdr:to>
      <xdr:col>17</xdr:col>
      <xdr:colOff>182469</xdr:colOff>
      <xdr:row>50</xdr:row>
      <xdr:rowOff>180093</xdr:rowOff>
    </xdr:to>
    <xdr:pic>
      <xdr:nvPicPr>
        <xdr:cNvPr id="8" name="図 7">
          <a:extLst>
            <a:ext uri="{FF2B5EF4-FFF2-40B4-BE49-F238E27FC236}">
              <a16:creationId xmlns:a16="http://schemas.microsoft.com/office/drawing/2014/main" id="{5631760C-0770-C6D9-7496-E5F8262FD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1553" y="10488705"/>
          <a:ext cx="322729" cy="317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257884</xdr:colOff>
      <xdr:row>9</xdr:row>
      <xdr:rowOff>208877</xdr:rowOff>
    </xdr:from>
    <xdr:to>
      <xdr:col>32</xdr:col>
      <xdr:colOff>87555</xdr:colOff>
      <xdr:row>10</xdr:row>
      <xdr:rowOff>187771</xdr:rowOff>
    </xdr:to>
    <xdr:sp macro="" textlink="">
      <xdr:nvSpPr>
        <xdr:cNvPr id="4" name="楕円 3">
          <a:extLst>
            <a:ext uri="{FF2B5EF4-FFF2-40B4-BE49-F238E27FC236}">
              <a16:creationId xmlns:a16="http://schemas.microsoft.com/office/drawing/2014/main" id="{E9262004-1A7E-4FF1-B12C-CC97D841C623}"/>
            </a:ext>
          </a:extLst>
        </xdr:cNvPr>
        <xdr:cNvSpPr/>
      </xdr:nvSpPr>
      <xdr:spPr>
        <a:xfrm>
          <a:off x="12526084" y="2180552"/>
          <a:ext cx="220196" cy="19796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7A55-66FA-45E8-BD6D-EA40C0C3B4C3}">
  <sheetPr>
    <tabColor rgb="FFFF0000"/>
  </sheetPr>
  <dimension ref="A1:DO90"/>
  <sheetViews>
    <sheetView showGridLines="0" view="pageBreakPreview" topLeftCell="A33" zoomScaleNormal="100" zoomScaleSheetLayoutView="100" workbookViewId="0">
      <selection activeCell="I29" sqref="I29:M29"/>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4" style="4" customWidth="1"/>
    <col min="23" max="26" width="7.5" style="4" customWidth="1"/>
    <col min="27" max="28" width="5.08203125" style="1" customWidth="1"/>
    <col min="29" max="32" width="5.08203125" style="2" customWidth="1"/>
    <col min="33" max="33" width="3.08203125" style="10" customWidth="1"/>
    <col min="34" max="36" width="4.5" style="10" customWidth="1"/>
    <col min="37" max="37" width="5.83203125" style="2" customWidth="1"/>
    <col min="38" max="40" width="5.83203125" style="2" hidden="1" customWidth="1"/>
    <col min="41" max="91" width="5.83203125" style="1" hidden="1" customWidth="1"/>
    <col min="92" max="92" width="10.08203125" style="1" hidden="1" customWidth="1"/>
    <col min="93" max="93" width="9.58203125" style="1" hidden="1" customWidth="1"/>
    <col min="94" max="96" width="9.58203125" style="1"/>
    <col min="97" max="97" width="9.58203125" style="1" customWidth="1"/>
    <col min="98" max="16384" width="9.58203125" style="1"/>
  </cols>
  <sheetData>
    <row r="1" spans="1:119" ht="17.149999999999999" customHeight="1">
      <c r="A1" s="149" t="s">
        <v>0</v>
      </c>
      <c r="B1" s="149"/>
      <c r="C1" s="149"/>
      <c r="D1" s="149"/>
      <c r="E1" s="149"/>
      <c r="F1" s="149"/>
      <c r="G1" s="149"/>
      <c r="H1" s="149"/>
      <c r="I1" s="149"/>
      <c r="J1" s="149"/>
      <c r="K1" s="149"/>
      <c r="L1" s="149"/>
      <c r="M1" s="149"/>
      <c r="N1" s="149"/>
      <c r="O1" s="149"/>
      <c r="P1" s="149"/>
      <c r="Q1" s="149"/>
      <c r="R1" s="149"/>
      <c r="S1" s="94" t="s">
        <v>1</v>
      </c>
      <c r="AC1" s="1"/>
      <c r="AD1" s="1"/>
      <c r="AE1" s="1"/>
      <c r="AF1" s="1"/>
      <c r="AG1" s="4"/>
      <c r="AH1" s="4"/>
      <c r="AI1" s="4"/>
      <c r="AJ1" s="4"/>
      <c r="AR1" s="97"/>
      <c r="AS1" s="97"/>
      <c r="AT1" s="97"/>
      <c r="AU1" s="97"/>
      <c r="AV1" s="97"/>
      <c r="AW1" s="97"/>
      <c r="AX1" s="97"/>
      <c r="AY1" s="97"/>
      <c r="AZ1" s="97"/>
      <c r="BA1" s="97"/>
      <c r="BB1" s="97"/>
      <c r="BC1" s="97"/>
      <c r="BD1" s="97"/>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row>
    <row r="2" spans="1:119" ht="17.149999999999999" customHeight="1">
      <c r="A2" s="108"/>
      <c r="B2" s="108"/>
      <c r="C2" s="108"/>
      <c r="D2" s="108"/>
      <c r="E2" s="108"/>
      <c r="F2" s="108"/>
      <c r="G2" s="108"/>
      <c r="H2" s="108"/>
      <c r="I2" s="108"/>
      <c r="J2" s="108"/>
      <c r="K2" s="108"/>
      <c r="L2" s="108"/>
      <c r="M2" s="108"/>
      <c r="N2" s="108"/>
      <c r="O2" s="108"/>
      <c r="P2" s="242" t="s">
        <v>2</v>
      </c>
      <c r="Q2" s="244">
        <v>1</v>
      </c>
      <c r="R2" s="245"/>
      <c r="S2" s="95" t="s">
        <v>3</v>
      </c>
      <c r="T2" s="156" t="s">
        <v>4</v>
      </c>
      <c r="U2" s="156"/>
      <c r="V2" s="156"/>
      <c r="W2" s="156"/>
      <c r="X2" s="156"/>
      <c r="Y2" s="156"/>
      <c r="Z2" s="156"/>
      <c r="AA2" s="156"/>
      <c r="AB2" s="156"/>
      <c r="AC2" s="156"/>
      <c r="AD2" s="156"/>
      <c r="AE2" s="156"/>
      <c r="AF2" s="156"/>
      <c r="AG2" s="156"/>
      <c r="AH2" s="4"/>
      <c r="AI2" s="4"/>
      <c r="AJ2" s="4"/>
      <c r="AR2" s="97"/>
      <c r="AS2" s="97"/>
      <c r="AT2" s="97"/>
      <c r="AU2" s="97"/>
      <c r="AV2" s="97"/>
      <c r="AW2" s="97"/>
      <c r="AX2" s="97"/>
      <c r="AY2" s="97"/>
      <c r="AZ2" s="97"/>
      <c r="BA2" s="97"/>
      <c r="BB2" s="97"/>
      <c r="BC2" s="97"/>
      <c r="BD2" s="97"/>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row>
    <row r="3" spans="1:119" ht="17.149999999999999" customHeight="1">
      <c r="A3" s="171" t="s">
        <v>5</v>
      </c>
      <c r="B3" s="169"/>
      <c r="C3" s="169"/>
      <c r="D3" s="169"/>
      <c r="E3" s="248" t="s">
        <v>6</v>
      </c>
      <c r="F3" s="249"/>
      <c r="G3" s="249"/>
      <c r="H3" s="249"/>
      <c r="I3" s="249"/>
      <c r="J3" s="250"/>
      <c r="K3" s="5"/>
      <c r="L3" s="5"/>
      <c r="M3" s="5"/>
      <c r="N3" s="5"/>
      <c r="O3" s="5"/>
      <c r="P3" s="243"/>
      <c r="Q3" s="246"/>
      <c r="R3" s="247"/>
      <c r="S3" s="95" t="s">
        <v>7</v>
      </c>
      <c r="T3" s="96" t="s">
        <v>8</v>
      </c>
      <c r="U3" s="96"/>
      <c r="V3" s="96"/>
      <c r="W3" s="135" t="s">
        <v>9</v>
      </c>
      <c r="X3" s="135"/>
      <c r="Y3" s="135"/>
      <c r="Z3" s="135"/>
      <c r="AA3" s="135"/>
      <c r="AB3" s="135"/>
      <c r="AC3" s="135"/>
      <c r="AD3" s="135"/>
      <c r="AE3" s="135"/>
      <c r="AF3" s="135"/>
      <c r="AG3" s="135"/>
      <c r="AH3" s="4"/>
      <c r="AI3" s="4"/>
      <c r="AJ3" s="4"/>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row>
    <row r="4" spans="1:119" ht="17.149999999999999" customHeight="1">
      <c r="T4" s="156" t="s">
        <v>10</v>
      </c>
      <c r="U4" s="156"/>
      <c r="V4" s="156"/>
      <c r="W4" s="156"/>
      <c r="X4" s="156"/>
      <c r="Y4" s="156"/>
      <c r="Z4" s="156"/>
      <c r="AA4" s="156"/>
      <c r="AB4" s="156"/>
      <c r="AC4" s="156"/>
      <c r="AD4" s="156"/>
      <c r="AE4" s="156"/>
      <c r="AF4" s="156"/>
      <c r="AG4" s="156"/>
      <c r="AH4" s="4"/>
      <c r="AI4" s="4"/>
      <c r="AJ4" s="4"/>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row>
    <row r="5" spans="1:119" ht="17.149999999999999" customHeight="1">
      <c r="A5" s="251" t="s">
        <v>11</v>
      </c>
      <c r="B5" s="226" t="s">
        <v>12</v>
      </c>
      <c r="C5" s="228"/>
      <c r="D5" s="236" t="s">
        <v>13</v>
      </c>
      <c r="E5" s="237"/>
      <c r="F5" s="237"/>
      <c r="G5" s="237"/>
      <c r="H5" s="237"/>
      <c r="I5" s="237"/>
      <c r="J5" s="238"/>
      <c r="K5" s="226" t="s">
        <v>14</v>
      </c>
      <c r="L5" s="227"/>
      <c r="M5" s="228"/>
      <c r="N5" s="252">
        <v>23593</v>
      </c>
      <c r="O5" s="253"/>
      <c r="P5" s="253"/>
      <c r="Q5" s="253"/>
      <c r="R5" s="254"/>
      <c r="S5" s="7" t="s">
        <v>15</v>
      </c>
      <c r="T5" s="156" t="s">
        <v>16</v>
      </c>
      <c r="U5" s="156"/>
      <c r="V5" s="156"/>
      <c r="W5" s="156"/>
      <c r="X5" s="156"/>
      <c r="Y5" s="156"/>
      <c r="Z5" s="156"/>
      <c r="AA5" s="156"/>
      <c r="AB5" s="156"/>
      <c r="AC5" s="156"/>
      <c r="AD5" s="156"/>
      <c r="AE5" s="156"/>
      <c r="AF5" s="156"/>
      <c r="AG5" s="156"/>
      <c r="AH5" s="4"/>
      <c r="AI5" s="4"/>
      <c r="AJ5" s="4"/>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row>
    <row r="6" spans="1:119" ht="17.149999999999999" customHeight="1">
      <c r="A6" s="251"/>
      <c r="B6" s="226" t="s">
        <v>17</v>
      </c>
      <c r="C6" s="228"/>
      <c r="D6" s="236" t="s">
        <v>18</v>
      </c>
      <c r="E6" s="237"/>
      <c r="F6" s="237"/>
      <c r="G6" s="237"/>
      <c r="H6" s="237"/>
      <c r="I6" s="237"/>
      <c r="J6" s="238"/>
      <c r="K6" s="226" t="s">
        <v>19</v>
      </c>
      <c r="L6" s="227"/>
      <c r="M6" s="228"/>
      <c r="N6" s="229">
        <f>DATEDIF(N5,AM8,"y")</f>
        <v>61</v>
      </c>
      <c r="O6" s="230"/>
      <c r="P6" s="231" t="str">
        <f>IF(N6&lt;=60,"若手指導者","")</f>
        <v/>
      </c>
      <c r="Q6" s="232"/>
      <c r="R6" s="233"/>
      <c r="AC6" s="1"/>
      <c r="AD6" s="1"/>
      <c r="AE6" s="1"/>
      <c r="AF6" s="1"/>
      <c r="AG6" s="4"/>
      <c r="AH6" s="4"/>
      <c r="AI6" s="4"/>
      <c r="AJ6" s="4"/>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row>
    <row r="7" spans="1:119" ht="17.149999999999999" customHeight="1">
      <c r="A7" s="251"/>
      <c r="B7" s="234" t="s">
        <v>20</v>
      </c>
      <c r="C7" s="235"/>
      <c r="D7" s="236" t="s">
        <v>21</v>
      </c>
      <c r="E7" s="237"/>
      <c r="F7" s="237"/>
      <c r="G7" s="237"/>
      <c r="H7" s="237"/>
      <c r="I7" s="237"/>
      <c r="J7" s="238"/>
      <c r="K7" s="239" t="s">
        <v>22</v>
      </c>
      <c r="L7" s="240"/>
      <c r="M7" s="241"/>
      <c r="N7" s="248" t="s">
        <v>23</v>
      </c>
      <c r="O7" s="260"/>
      <c r="P7" s="261" t="str">
        <f>IF(N7=AM10,"女性指導者","")</f>
        <v/>
      </c>
      <c r="Q7" s="262"/>
      <c r="R7" s="263"/>
      <c r="S7" s="94" t="s">
        <v>24</v>
      </c>
      <c r="T7" s="16"/>
      <c r="U7" s="42"/>
      <c r="V7" s="42"/>
      <c r="W7" s="42"/>
      <c r="X7" s="42"/>
      <c r="Y7" s="42"/>
      <c r="Z7" s="42"/>
      <c r="AA7" s="16"/>
      <c r="AB7" s="16"/>
      <c r="AC7" s="1"/>
      <c r="AD7" s="1"/>
      <c r="AE7" s="1"/>
      <c r="AF7" s="1"/>
      <c r="AG7" s="4"/>
      <c r="AH7" s="4"/>
      <c r="AI7" s="4"/>
      <c r="AJ7" s="4"/>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83" t="s">
        <v>25</v>
      </c>
      <c r="CA7" s="82"/>
      <c r="CB7" s="82"/>
      <c r="CC7" s="82"/>
      <c r="CD7" s="82"/>
      <c r="CE7" s="82"/>
      <c r="CF7" s="81"/>
      <c r="CG7" s="89" t="s">
        <v>26</v>
      </c>
      <c r="CH7" s="88"/>
      <c r="CI7" s="88"/>
      <c r="CJ7" s="88"/>
      <c r="CK7" s="88"/>
      <c r="CL7" s="87"/>
      <c r="CM7" s="75"/>
      <c r="CN7" s="75"/>
      <c r="CO7" s="75"/>
      <c r="CP7" s="75"/>
      <c r="CQ7" s="75"/>
    </row>
    <row r="8" spans="1:119" ht="17.149999999999999" customHeight="1">
      <c r="A8" s="158" t="s">
        <v>27</v>
      </c>
      <c r="B8" s="169" t="s">
        <v>28</v>
      </c>
      <c r="C8" s="169"/>
      <c r="D8" s="169"/>
      <c r="E8" s="169"/>
      <c r="F8" s="169"/>
      <c r="G8" s="169"/>
      <c r="H8" s="169"/>
      <c r="I8" s="169"/>
      <c r="J8" s="170"/>
      <c r="K8" s="171" t="s">
        <v>29</v>
      </c>
      <c r="L8" s="169"/>
      <c r="M8" s="169"/>
      <c r="N8" s="170"/>
      <c r="O8" s="172" t="s">
        <v>30</v>
      </c>
      <c r="P8" s="173"/>
      <c r="Q8" s="173"/>
      <c r="R8" s="174"/>
      <c r="S8" s="95" t="s">
        <v>3</v>
      </c>
      <c r="T8" s="156" t="s">
        <v>31</v>
      </c>
      <c r="U8" s="156"/>
      <c r="V8" s="156"/>
      <c r="W8" s="156"/>
      <c r="X8" s="156"/>
      <c r="Y8" s="156"/>
      <c r="Z8" s="156"/>
      <c r="AA8" s="156"/>
      <c r="AB8" s="156"/>
      <c r="AC8" s="156"/>
      <c r="AD8" s="156"/>
      <c r="AE8" s="156"/>
      <c r="AF8" s="156"/>
      <c r="AG8" s="156"/>
      <c r="AH8" s="4"/>
      <c r="AI8" s="4"/>
      <c r="AJ8" s="4"/>
      <c r="AM8" s="20">
        <v>45943</v>
      </c>
      <c r="AR8" s="92" t="s">
        <v>32</v>
      </c>
      <c r="AS8" s="91"/>
      <c r="AT8" s="91"/>
      <c r="AU8" s="91"/>
      <c r="AV8" s="91"/>
      <c r="AW8" s="90"/>
      <c r="AX8" s="89" t="s">
        <v>33</v>
      </c>
      <c r="AY8" s="88"/>
      <c r="AZ8" s="88"/>
      <c r="BA8" s="88"/>
      <c r="BB8" s="88"/>
      <c r="BC8" s="87"/>
      <c r="BD8" s="86" t="s">
        <v>34</v>
      </c>
      <c r="BE8" s="85"/>
      <c r="BF8" s="85"/>
      <c r="BG8" s="85"/>
      <c r="BH8" s="85"/>
      <c r="BI8" s="84"/>
      <c r="BJ8" s="83" t="s">
        <v>35</v>
      </c>
      <c r="BK8" s="82"/>
      <c r="BL8" s="82"/>
      <c r="BM8" s="82"/>
      <c r="BN8" s="82"/>
      <c r="BO8" s="81"/>
      <c r="BP8" s="75"/>
      <c r="BQ8" s="75" t="s">
        <v>36</v>
      </c>
      <c r="BR8" s="75"/>
      <c r="BS8" s="75" t="s">
        <v>37</v>
      </c>
      <c r="BT8" s="75" t="s">
        <v>38</v>
      </c>
      <c r="BU8" s="75"/>
      <c r="BV8" s="75" t="s">
        <v>37</v>
      </c>
      <c r="BW8" s="75" t="s">
        <v>39</v>
      </c>
      <c r="BX8" s="75"/>
      <c r="BY8" s="75"/>
      <c r="BZ8" s="80" t="s">
        <v>40</v>
      </c>
      <c r="CA8" s="79" t="s">
        <v>41</v>
      </c>
      <c r="CB8" s="79" t="s">
        <v>42</v>
      </c>
      <c r="CC8" s="79"/>
      <c r="CD8" s="79" t="s">
        <v>43</v>
      </c>
      <c r="CE8" s="79" t="s">
        <v>44</v>
      </c>
      <c r="CF8" s="78" t="s">
        <v>45</v>
      </c>
      <c r="CG8" s="80" t="s">
        <v>40</v>
      </c>
      <c r="CH8" s="79" t="s">
        <v>41</v>
      </c>
      <c r="CI8" s="79" t="s">
        <v>42</v>
      </c>
      <c r="CJ8" s="79" t="s">
        <v>43</v>
      </c>
      <c r="CK8" s="79" t="s">
        <v>44</v>
      </c>
      <c r="CL8" s="78" t="s">
        <v>45</v>
      </c>
      <c r="CM8" s="75"/>
      <c r="CN8" s="75"/>
      <c r="CO8" s="75"/>
      <c r="CP8" s="75"/>
      <c r="CQ8" s="75"/>
    </row>
    <row r="9" spans="1:119" ht="17.149999999999999" customHeight="1">
      <c r="A9" s="159"/>
      <c r="B9" s="214" t="s">
        <v>46</v>
      </c>
      <c r="C9" s="215"/>
      <c r="D9" s="215"/>
      <c r="E9" s="215"/>
      <c r="F9" s="215"/>
      <c r="G9" s="215"/>
      <c r="H9" s="215"/>
      <c r="I9" s="215"/>
      <c r="J9" s="216"/>
      <c r="K9" s="104" t="s">
        <v>47</v>
      </c>
      <c r="L9" s="181">
        <v>34790</v>
      </c>
      <c r="M9" s="181"/>
      <c r="N9" s="182"/>
      <c r="O9" s="183">
        <f>IF($L9&lt;&gt;"",IF($AN9="0-",AX9,IF($AN9="+0",BD9,IF($AN9="+-",BJ9,AR9))),"")</f>
        <v>5</v>
      </c>
      <c r="P9" s="194" t="s">
        <v>40</v>
      </c>
      <c r="Q9" s="194">
        <f>IF($L10&lt;&gt;"",IF($AN9="0-",AY9,IF($AN9="+0",BE9,IF($AN9="+-",BK9,AS9))),"")</f>
        <v>0</v>
      </c>
      <c r="R9" s="196" t="s">
        <v>48</v>
      </c>
      <c r="S9" s="95" t="s">
        <v>7</v>
      </c>
      <c r="T9" s="1" t="s">
        <v>49</v>
      </c>
      <c r="U9" s="43"/>
      <c r="V9" s="43"/>
      <c r="W9" s="43"/>
      <c r="AC9" s="1"/>
      <c r="AD9" s="1"/>
      <c r="AE9" s="1"/>
      <c r="AF9" s="1"/>
      <c r="AG9" s="4"/>
      <c r="AH9" s="4"/>
      <c r="AI9" s="4"/>
      <c r="AJ9" s="4"/>
      <c r="AM9" s="1" t="s">
        <v>23</v>
      </c>
      <c r="AN9" s="255"/>
      <c r="AO9" s="257" t="str">
        <f>IF(AN9&lt;&gt;"",VLOOKUP(AN9,$AP$9:$AQ$12,2),"")</f>
        <v/>
      </c>
      <c r="AP9" s="76"/>
      <c r="AQ9" s="77" t="s">
        <v>50</v>
      </c>
      <c r="AR9" s="70">
        <f>IF(AV9&gt;=12,DATEDIF(BS9,BV9,"y")+1,DATEDIF(BS9,BV9,"y"))</f>
        <v>5</v>
      </c>
      <c r="AS9" s="70">
        <f>IF(AV9&gt;=12,AV9-12,AV9)</f>
        <v>0</v>
      </c>
      <c r="AT9" s="69">
        <f>IF(AW9&lt;=15,"半",0)</f>
        <v>0</v>
      </c>
      <c r="AU9" s="55">
        <f>DATEDIF(BS9,BV9,"y")</f>
        <v>4</v>
      </c>
      <c r="AV9" s="52">
        <f>IF(AW9&gt;=16,DATEDIF(BS9,BV9,"ym")+1,DATEDIF(BS9,BV9,"ym"))</f>
        <v>12</v>
      </c>
      <c r="AW9" s="54">
        <f>DATEDIF(BS9,BV9,"md")</f>
        <v>30</v>
      </c>
      <c r="AX9" s="57">
        <f>IF(BB9&gt;=12,DATEDIF(BS9,BW9,"y")+1,DATEDIF(BS9,BW9,"y"))</f>
        <v>4</v>
      </c>
      <c r="AY9" s="57">
        <f>IF(BB9&gt;=12,BB9-12,BB9)</f>
        <v>11</v>
      </c>
      <c r="AZ9" s="56" t="str">
        <f>IF(BC9&lt;=15,"半",0)</f>
        <v>半</v>
      </c>
      <c r="BA9" s="73">
        <f>DATEDIF(BS9,BW9,"y")</f>
        <v>4</v>
      </c>
      <c r="BB9" s="72">
        <f>IF(BC9&gt;=16,DATEDIF(BS9,BW9,"ym")+1,DATEDIF(BS9,BW9,"ym"))</f>
        <v>11</v>
      </c>
      <c r="BC9" s="71">
        <f>DATEDIF(BS9,BW9,"md")</f>
        <v>14</v>
      </c>
      <c r="BD9" s="57">
        <f>IF(BH9&gt;=12,DATEDIF(BT9,BV9,"y")+1,DATEDIF(BT9,BV9,"y"))</f>
        <v>4</v>
      </c>
      <c r="BE9" s="57">
        <f>IF(BH9&gt;=12,BH9-12,BH9)</f>
        <v>11</v>
      </c>
      <c r="BF9" s="56" t="str">
        <f>IF(BI9&lt;=15,"半",0)</f>
        <v>半</v>
      </c>
      <c r="BG9" s="73">
        <f>DATEDIF(BT9,BV9,"y")</f>
        <v>4</v>
      </c>
      <c r="BH9" s="72">
        <f>IF(BI9&gt;=16,DATEDIF(BT9,BV9,"ym")+1,DATEDIF(BT9,BV9,"ym"))</f>
        <v>11</v>
      </c>
      <c r="BI9" s="72">
        <f>DATEDIF(BT9,BV9,"md")</f>
        <v>15</v>
      </c>
      <c r="BJ9" s="57">
        <f>IF(BN9&gt;=12,DATEDIF(BT9,BW9,"y")+1,DATEDIF(BT9,BW9,"y"))</f>
        <v>4</v>
      </c>
      <c r="BK9" s="57">
        <f>IF(BN9&gt;=12,BN9-12,BN9)</f>
        <v>11</v>
      </c>
      <c r="BL9" s="56">
        <f>IF(BO9&lt;=15,"半",0)</f>
        <v>0</v>
      </c>
      <c r="BM9" s="73">
        <f>DATEDIF(BT9,BW9,"y")</f>
        <v>4</v>
      </c>
      <c r="BN9" s="72">
        <f>IF(BO9&gt;=16,DATEDIF(BT9,BW9,"ym")+1,DATEDIF(BT9,BW9,"ym"))</f>
        <v>11</v>
      </c>
      <c r="BO9" s="71">
        <f>DATEDIF(BT9,BW9,"md")</f>
        <v>28</v>
      </c>
      <c r="BP9" s="52"/>
      <c r="BQ9" s="53">
        <f>IF(L10="現在",$AM$8,L10)</f>
        <v>36616</v>
      </c>
      <c r="BR9" s="47">
        <v>0</v>
      </c>
      <c r="BS9" s="51">
        <f>IF(DAY(L9)&lt;=15,L9-DAY(L9)+1,L9-DAY(L9)+16)</f>
        <v>34790</v>
      </c>
      <c r="BT9" s="51">
        <f>IF(DAY(BS9)=1,BS9+15,CC9)</f>
        <v>34805</v>
      </c>
      <c r="BU9" s="49"/>
      <c r="BV9" s="58">
        <f>IF(CL9&gt;=16,CJ9,IF(L10="現在",$AM$8-CL9+15,L10-CL9+15))</f>
        <v>36616</v>
      </c>
      <c r="BW9" s="50">
        <f>IF(DAY(BV9)=15,BV9-DAY(BV9),BV9-DAY(BV9)+15)</f>
        <v>36600</v>
      </c>
      <c r="BX9" s="49"/>
      <c r="BY9" s="49"/>
      <c r="BZ9" s="47">
        <f>YEAR(J9)</f>
        <v>1900</v>
      </c>
      <c r="CA9" s="47">
        <f>MONTH(J9)+1</f>
        <v>2</v>
      </c>
      <c r="CB9" s="48" t="str">
        <f>CONCATENATE(BZ9,"/",CA9,"/",1)</f>
        <v>1900/2/1</v>
      </c>
      <c r="CC9" s="48">
        <f>CB9+1-1</f>
        <v>32</v>
      </c>
      <c r="CD9" s="48">
        <f>CB9-1</f>
        <v>31</v>
      </c>
      <c r="CE9" s="47">
        <f>DAY(CD9)</f>
        <v>31</v>
      </c>
      <c r="CF9" s="47">
        <f>DAY(J9)</f>
        <v>0</v>
      </c>
      <c r="CG9" s="47">
        <f>YEAR(BQ9)</f>
        <v>2000</v>
      </c>
      <c r="CH9" s="47">
        <f>IF(MONTH(BQ9)=12,MONTH(BQ9)-12+1,MONTH(BQ9)+1)</f>
        <v>4</v>
      </c>
      <c r="CI9" s="48" t="str">
        <f>IF(CH9=1,CONCATENATE(CG9+1,"/",CH9,"/",1),CONCATENATE(CG9,"/",CH9,"/",1))</f>
        <v>2000/4/1</v>
      </c>
      <c r="CJ9" s="48">
        <f>CI9-1</f>
        <v>36616</v>
      </c>
      <c r="CK9" s="47">
        <f>DAY(CJ9)</f>
        <v>31</v>
      </c>
      <c r="CL9" s="47">
        <f>DAY(BQ9)</f>
        <v>31</v>
      </c>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row>
    <row r="10" spans="1:119" ht="17.149999999999999" customHeight="1">
      <c r="A10" s="159"/>
      <c r="B10" s="217"/>
      <c r="C10" s="218"/>
      <c r="D10" s="218"/>
      <c r="E10" s="218"/>
      <c r="F10" s="218"/>
      <c r="G10" s="218"/>
      <c r="H10" s="218"/>
      <c r="I10" s="218"/>
      <c r="J10" s="219"/>
      <c r="K10" s="65" t="s">
        <v>51</v>
      </c>
      <c r="L10" s="181">
        <v>36616</v>
      </c>
      <c r="M10" s="181"/>
      <c r="N10" s="182"/>
      <c r="O10" s="184"/>
      <c r="P10" s="195"/>
      <c r="Q10" s="195"/>
      <c r="R10" s="197"/>
      <c r="S10" s="7" t="s">
        <v>15</v>
      </c>
      <c r="T10" s="264" t="s">
        <v>52</v>
      </c>
      <c r="U10" s="264"/>
      <c r="V10" s="264"/>
      <c r="W10" s="264"/>
      <c r="X10" s="264"/>
      <c r="Y10" s="264"/>
      <c r="Z10" s="264"/>
      <c r="AA10" s="264"/>
      <c r="AB10" s="264"/>
      <c r="AC10" s="264"/>
      <c r="AD10" s="264"/>
      <c r="AE10" s="264"/>
      <c r="AF10" s="264"/>
      <c r="AG10" s="264"/>
      <c r="AH10" s="4"/>
      <c r="AI10" s="4"/>
      <c r="AJ10" s="4"/>
      <c r="AM10" s="1" t="s">
        <v>53</v>
      </c>
      <c r="AN10" s="256"/>
      <c r="AO10" s="258"/>
      <c r="AP10" s="76" t="s">
        <v>54</v>
      </c>
      <c r="AQ10" s="76" t="s">
        <v>55</v>
      </c>
      <c r="AR10" s="70"/>
      <c r="AS10" s="70"/>
      <c r="AT10" s="69"/>
      <c r="AU10" s="55"/>
      <c r="AV10" s="52"/>
      <c r="AW10" s="54"/>
      <c r="AX10" s="57"/>
      <c r="AY10" s="57"/>
      <c r="AZ10" s="56"/>
      <c r="BA10" s="55"/>
      <c r="BB10" s="52"/>
      <c r="BC10" s="54"/>
      <c r="BD10" s="57"/>
      <c r="BE10" s="57"/>
      <c r="BF10" s="56"/>
      <c r="BG10" s="55"/>
      <c r="BH10" s="52"/>
      <c r="BI10" s="52"/>
      <c r="BJ10" s="57"/>
      <c r="BK10" s="57"/>
      <c r="BL10" s="56"/>
      <c r="BM10" s="55"/>
      <c r="BN10" s="52"/>
      <c r="BO10" s="54"/>
      <c r="BP10" s="52"/>
      <c r="BQ10" s="53"/>
      <c r="BR10" s="47"/>
      <c r="BS10" s="51"/>
      <c r="BT10" s="51"/>
      <c r="BU10" s="49"/>
      <c r="BV10" s="58"/>
      <c r="BW10" s="50"/>
      <c r="BX10" s="49"/>
      <c r="BY10" s="49"/>
      <c r="BZ10" s="47"/>
      <c r="CA10" s="47"/>
      <c r="CB10" s="48"/>
      <c r="CC10" s="48"/>
      <c r="CD10" s="48"/>
      <c r="CE10" s="47"/>
      <c r="CF10" s="47"/>
      <c r="CG10" s="47"/>
      <c r="CH10" s="47"/>
      <c r="CI10" s="48"/>
      <c r="CJ10" s="48"/>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row>
    <row r="11" spans="1:119" ht="15" customHeight="1">
      <c r="A11" s="159"/>
      <c r="B11" s="214" t="s">
        <v>56</v>
      </c>
      <c r="C11" s="215"/>
      <c r="D11" s="215"/>
      <c r="E11" s="215"/>
      <c r="F11" s="215"/>
      <c r="G11" s="215"/>
      <c r="H11" s="215"/>
      <c r="I11" s="215"/>
      <c r="J11" s="216"/>
      <c r="K11" s="104" t="s">
        <v>47</v>
      </c>
      <c r="L11" s="181">
        <v>36617</v>
      </c>
      <c r="M11" s="181"/>
      <c r="N11" s="182"/>
      <c r="O11" s="183">
        <f>IF($L11&lt;&gt;"",IF($AN11="0-",AX11,IF($AN11="+0",BD11,IF($AN11="+-",BJ11,AR11))),"")</f>
        <v>2</v>
      </c>
      <c r="P11" s="194" t="s">
        <v>40</v>
      </c>
      <c r="Q11" s="194">
        <f>IF($L12&lt;&gt;"",IF($AN11="0-",AY11,IF($AN11="+0",BE11,IF($AN11="+-",BK11,AS11))),"")</f>
        <v>4</v>
      </c>
      <c r="R11" s="196" t="s">
        <v>48</v>
      </c>
      <c r="T11" s="156" t="s">
        <v>57</v>
      </c>
      <c r="U11" s="156"/>
      <c r="V11" s="156"/>
      <c r="W11" s="156"/>
      <c r="X11" s="156"/>
      <c r="Y11" s="156"/>
      <c r="Z11" s="156"/>
      <c r="AA11" s="156"/>
      <c r="AB11" s="156"/>
      <c r="AC11" s="156"/>
      <c r="AD11" s="156"/>
      <c r="AE11" s="156"/>
      <c r="AF11" s="156"/>
      <c r="AG11" s="156"/>
      <c r="AH11" s="44"/>
      <c r="AI11" s="44"/>
      <c r="AJ11" s="44"/>
      <c r="AN11" s="255"/>
      <c r="AO11" s="257" t="str">
        <f>IF(AN11&lt;&gt;"",VLOOKUP(AN11,$AP$9:$AQ$12,2),"")</f>
        <v/>
      </c>
      <c r="AP11" s="76" t="s">
        <v>58</v>
      </c>
      <c r="AQ11" s="76" t="s">
        <v>59</v>
      </c>
      <c r="AR11" s="57">
        <f>IF(AV11&gt;=12,DATEDIF(BS11,BV11,"y")+1,DATEDIF(BS11,BV11,"y"))</f>
        <v>2</v>
      </c>
      <c r="AS11" s="57">
        <f>IF(AV11&gt;=12,AV11-12,AV11)</f>
        <v>4</v>
      </c>
      <c r="AT11" s="56">
        <f>IF(AW11&lt;=15,"半",0)</f>
        <v>0</v>
      </c>
      <c r="AU11" s="55">
        <f>DATEDIF(BS11,BV11,"y")</f>
        <v>2</v>
      </c>
      <c r="AV11" s="52">
        <f>IF(AW11&gt;=16,DATEDIF(BS11,BV11,"ym")+1,DATEDIF(BS11,BV11,"ym"))</f>
        <v>4</v>
      </c>
      <c r="AW11" s="54">
        <f>DATEDIF(BS11,BV11,"md")</f>
        <v>30</v>
      </c>
      <c r="AX11" s="57">
        <f>IF(BB11&gt;=12,DATEDIF(BS11,BW11,"y")+1,DATEDIF(BS11,BW11,"y"))</f>
        <v>2</v>
      </c>
      <c r="AY11" s="57">
        <f>IF(BB11&gt;=12,BB11-12,BB11)</f>
        <v>3</v>
      </c>
      <c r="AZ11" s="56" t="str">
        <f>IF(BC11&lt;=15,"半",0)</f>
        <v>半</v>
      </c>
      <c r="BA11" s="55">
        <f>DATEDIF(BS11,BW11,"y")</f>
        <v>2</v>
      </c>
      <c r="BB11" s="52">
        <f>IF(BC11&gt;=16,DATEDIF(BS11,BW11,"ym")+1,DATEDIF(BS11,BW11,"ym"))</f>
        <v>3</v>
      </c>
      <c r="BC11" s="54">
        <f>DATEDIF(BS11,BW11,"md")</f>
        <v>14</v>
      </c>
      <c r="BD11" s="57">
        <f>IF(BH11&gt;=12,DATEDIF(BT11,BV11,"y")+1,DATEDIF(BT11,BV11,"y"))</f>
        <v>2</v>
      </c>
      <c r="BE11" s="57">
        <f>IF(BH11&gt;=12,BH11-12,BH11)</f>
        <v>3</v>
      </c>
      <c r="BF11" s="56" t="str">
        <f>IF(BI11&lt;=15,"半",0)</f>
        <v>半</v>
      </c>
      <c r="BG11" s="55">
        <f>DATEDIF(BT11,BV11,"y")</f>
        <v>2</v>
      </c>
      <c r="BH11" s="52">
        <f>IF(BI11&gt;=16,DATEDIF(BT11,BV11,"ym")+1,DATEDIF(BT11,BV11,"ym"))</f>
        <v>3</v>
      </c>
      <c r="BI11" s="52">
        <f>DATEDIF(BT11,BV11,"md")</f>
        <v>15</v>
      </c>
      <c r="BJ11" s="57">
        <f>IF(BN11&gt;=12,DATEDIF(BT11,BW11,"y")+1,DATEDIF(BT11,BW11,"y"))</f>
        <v>2</v>
      </c>
      <c r="BK11" s="57">
        <f>IF(BN11&gt;=12,BN11-12,BN11)</f>
        <v>3</v>
      </c>
      <c r="BL11" s="56">
        <f>IF(BO11&lt;=15,"半",0)</f>
        <v>0</v>
      </c>
      <c r="BM11" s="55">
        <f>DATEDIF(BT11,BW11,"y")</f>
        <v>2</v>
      </c>
      <c r="BN11" s="52">
        <f>IF(BO11&gt;=16,DATEDIF(BT11,BW11,"ym")+1,DATEDIF(BT11,BW11,"ym"))</f>
        <v>3</v>
      </c>
      <c r="BO11" s="54">
        <f>DATEDIF(BT11,BW11,"md")</f>
        <v>29</v>
      </c>
      <c r="BP11" s="52"/>
      <c r="BQ11" s="53">
        <f>IF(L12="現在",$AM$8,L12)</f>
        <v>37468</v>
      </c>
      <c r="BR11" s="52">
        <v>1</v>
      </c>
      <c r="BS11" s="51">
        <f>IF(DAY(L11)&lt;=15,L11-DAY(L11)+1,L11-DAY(L11)+16)</f>
        <v>36617</v>
      </c>
      <c r="BT11" s="51">
        <f>IF(DAY(BS11)=1,BS11+15,CC11)</f>
        <v>36632</v>
      </c>
      <c r="BU11" s="49"/>
      <c r="BV11" s="58">
        <f>IF(CL11&gt;=16,CJ11,IF(L12="現在",$AM$8-CL11+15,L12-CL11+15))</f>
        <v>37468</v>
      </c>
      <c r="BW11" s="50">
        <f>IF(DAY(BV11)=15,BV11-DAY(BV11),BV11-DAY(BV11)+15)</f>
        <v>37452</v>
      </c>
      <c r="BX11" s="49"/>
      <c r="BY11" s="49"/>
      <c r="BZ11" s="47">
        <f>YEAR(J11)</f>
        <v>1900</v>
      </c>
      <c r="CA11" s="47">
        <f>MONTH(J11)+1</f>
        <v>2</v>
      </c>
      <c r="CB11" s="48" t="str">
        <f>CONCATENATE(BZ11,"/",CA11,"/",1)</f>
        <v>1900/2/1</v>
      </c>
      <c r="CC11" s="48">
        <f>CB11+1-1</f>
        <v>32</v>
      </c>
      <c r="CD11" s="48">
        <f>CB11-1</f>
        <v>31</v>
      </c>
      <c r="CE11" s="47">
        <f>DAY(CD11)</f>
        <v>31</v>
      </c>
      <c r="CF11" s="47">
        <f>DAY(J11)</f>
        <v>0</v>
      </c>
      <c r="CG11" s="47">
        <f>YEAR(BQ11)</f>
        <v>2002</v>
      </c>
      <c r="CH11" s="47">
        <f>IF(MONTH(BQ11)=12,MONTH(BQ11)-12+1,MONTH(BQ11)+1)</f>
        <v>8</v>
      </c>
      <c r="CI11" s="48" t="str">
        <f>IF(CH11=1,CONCATENATE(CG11+1,"/",CH11,"/",1),CONCATENATE(CG11,"/",CH11,"/",1))</f>
        <v>2002/8/1</v>
      </c>
      <c r="CJ11" s="48">
        <f>CI11-1</f>
        <v>37468</v>
      </c>
      <c r="CK11" s="47">
        <f>DAY(CJ11)</f>
        <v>31</v>
      </c>
      <c r="CL11" s="47">
        <f>DAY(BQ11)</f>
        <v>31</v>
      </c>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row>
    <row r="12" spans="1:119" ht="17.149999999999999" customHeight="1">
      <c r="A12" s="159"/>
      <c r="B12" s="217"/>
      <c r="C12" s="218"/>
      <c r="D12" s="218"/>
      <c r="E12" s="218"/>
      <c r="F12" s="218"/>
      <c r="G12" s="218"/>
      <c r="H12" s="218"/>
      <c r="I12" s="218"/>
      <c r="J12" s="219"/>
      <c r="K12" s="65" t="s">
        <v>51</v>
      </c>
      <c r="L12" s="181">
        <v>37468</v>
      </c>
      <c r="M12" s="181"/>
      <c r="N12" s="182"/>
      <c r="O12" s="184"/>
      <c r="P12" s="195"/>
      <c r="Q12" s="195"/>
      <c r="R12" s="197"/>
      <c r="T12" s="156" t="s">
        <v>60</v>
      </c>
      <c r="U12" s="156"/>
      <c r="V12" s="156"/>
      <c r="W12" s="156"/>
      <c r="X12" s="156"/>
      <c r="Y12" s="156"/>
      <c r="Z12" s="156"/>
      <c r="AA12" s="156"/>
      <c r="AB12" s="156"/>
      <c r="AC12" s="156"/>
      <c r="AD12" s="156"/>
      <c r="AE12" s="156"/>
      <c r="AF12" s="156"/>
      <c r="AG12" s="156"/>
      <c r="AH12" s="44"/>
      <c r="AI12" s="44"/>
      <c r="AJ12" s="44"/>
      <c r="AM12" s="2" t="s">
        <v>61</v>
      </c>
      <c r="AN12" s="259"/>
      <c r="AO12" s="258"/>
      <c r="AP12" s="76" t="s">
        <v>62</v>
      </c>
      <c r="AQ12" s="76" t="s">
        <v>63</v>
      </c>
      <c r="AR12" s="57"/>
      <c r="AS12" s="57"/>
      <c r="AT12" s="56"/>
      <c r="AU12" s="55"/>
      <c r="AV12" s="52"/>
      <c r="AW12" s="54"/>
      <c r="AX12" s="57"/>
      <c r="AY12" s="57"/>
      <c r="AZ12" s="56"/>
      <c r="BA12" s="55"/>
      <c r="BB12" s="52"/>
      <c r="BC12" s="54"/>
      <c r="BD12" s="57"/>
      <c r="BE12" s="57"/>
      <c r="BF12" s="56"/>
      <c r="BG12" s="55"/>
      <c r="BH12" s="52"/>
      <c r="BI12" s="52"/>
      <c r="BJ12" s="57"/>
      <c r="BK12" s="57"/>
      <c r="BL12" s="56"/>
      <c r="BM12" s="55"/>
      <c r="BN12" s="52"/>
      <c r="BO12" s="54"/>
      <c r="BP12" s="52"/>
      <c r="BQ12" s="53"/>
      <c r="BR12" s="52"/>
      <c r="BS12" s="51"/>
      <c r="BT12" s="51"/>
      <c r="BU12" s="49"/>
      <c r="BV12" s="58"/>
      <c r="BW12" s="50"/>
      <c r="BX12" s="49"/>
      <c r="BY12" s="49"/>
      <c r="BZ12" s="47"/>
      <c r="CA12" s="47"/>
      <c r="CB12" s="48"/>
      <c r="CC12" s="48"/>
      <c r="CD12" s="48"/>
      <c r="CE12" s="47"/>
      <c r="CF12" s="47"/>
      <c r="CG12" s="47"/>
      <c r="CH12" s="47"/>
      <c r="CI12" s="48"/>
      <c r="CJ12" s="48"/>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row>
    <row r="13" spans="1:119" ht="17.149999999999999" customHeight="1">
      <c r="A13" s="159"/>
      <c r="B13" s="214" t="s">
        <v>56</v>
      </c>
      <c r="C13" s="215"/>
      <c r="D13" s="215"/>
      <c r="E13" s="215"/>
      <c r="F13" s="215"/>
      <c r="G13" s="215"/>
      <c r="H13" s="215"/>
      <c r="I13" s="215"/>
      <c r="J13" s="216"/>
      <c r="K13" s="104" t="s">
        <v>47</v>
      </c>
      <c r="L13" s="181">
        <v>42644</v>
      </c>
      <c r="M13" s="181"/>
      <c r="N13" s="182"/>
      <c r="O13" s="183">
        <f>IF($L13&lt;&gt;"",IF($AN13="0-",AX13,IF($AN13="+0",BD13,IF($AN13="+-",BJ13,AR13))),"")</f>
        <v>3</v>
      </c>
      <c r="P13" s="194" t="s">
        <v>40</v>
      </c>
      <c r="Q13" s="194">
        <f>IF($L14&lt;&gt;"",IF($AN13="0-",AY13,IF($AN13="+0",BE13,IF($AN13="+-",BK13,AS13))),"")</f>
        <v>0</v>
      </c>
      <c r="R13" s="196" t="s">
        <v>48</v>
      </c>
      <c r="S13" s="7" t="s">
        <v>64</v>
      </c>
      <c r="T13" s="1" t="s">
        <v>65</v>
      </c>
      <c r="AC13" s="1"/>
      <c r="AD13" s="1"/>
      <c r="AE13" s="1"/>
      <c r="AF13" s="1"/>
      <c r="AG13" s="4"/>
      <c r="AH13" s="4"/>
      <c r="AI13" s="4"/>
      <c r="AJ13" s="4"/>
      <c r="AM13" s="2" t="s">
        <v>66</v>
      </c>
      <c r="AN13" s="255"/>
      <c r="AO13" s="257" t="str">
        <f>IF(AN13&lt;&gt;"",VLOOKUP(AN13,$AP$9:$AQ$12,2),"")</f>
        <v/>
      </c>
      <c r="AP13" s="75"/>
      <c r="AQ13" s="75"/>
      <c r="AR13" s="57">
        <f>IF(AV13&gt;=12,DATEDIF(BS13,BV13,"y")+1,DATEDIF(BS13,BV13,"y"))</f>
        <v>3</v>
      </c>
      <c r="AS13" s="57">
        <f>IF(AV13&gt;=12,AV13-12,AV13)</f>
        <v>0</v>
      </c>
      <c r="AT13" s="56">
        <f>IF(AW13&lt;=15,"半",0)</f>
        <v>0</v>
      </c>
      <c r="AU13" s="55">
        <f>DATEDIF(BS13,BV13,"y")</f>
        <v>2</v>
      </c>
      <c r="AV13" s="52">
        <f>IF(AW13&gt;=16,DATEDIF(BS13,BV13,"ym")+1,DATEDIF(BS13,BV13,"ym"))</f>
        <v>12</v>
      </c>
      <c r="AW13" s="54">
        <f>DATEDIF(BS13,BV13,"md")</f>
        <v>29</v>
      </c>
      <c r="AX13" s="57">
        <f>IF(BB13&gt;=12,DATEDIF(BS13,BW13,"y")+1,DATEDIF(BS13,BW13,"y"))</f>
        <v>2</v>
      </c>
      <c r="AY13" s="57">
        <f>IF(BB13&gt;=12,BB13-12,BB13)</f>
        <v>11</v>
      </c>
      <c r="AZ13" s="56" t="str">
        <f>IF(BC13&lt;=15,"半",0)</f>
        <v>半</v>
      </c>
      <c r="BA13" s="55">
        <f>DATEDIF(BS13,BW13,"y")</f>
        <v>2</v>
      </c>
      <c r="BB13" s="52">
        <f>IF(BC13&gt;=16,DATEDIF(BS13,BW13,"ym")+1,DATEDIF(BS13,BW13,"ym"))</f>
        <v>11</v>
      </c>
      <c r="BC13" s="54">
        <f>DATEDIF(BS13,BW13,"md")</f>
        <v>14</v>
      </c>
      <c r="BD13" s="57">
        <f>IF(BH13&gt;=12,DATEDIF(BT13,BV13,"y")+1,DATEDIF(BT13,BV13,"y"))</f>
        <v>2</v>
      </c>
      <c r="BE13" s="57">
        <f>IF(BH13&gt;=12,BH13-12,BH13)</f>
        <v>11</v>
      </c>
      <c r="BF13" s="56" t="str">
        <f>IF(BI13&lt;=15,"半",0)</f>
        <v>半</v>
      </c>
      <c r="BG13" s="55">
        <f>DATEDIF(BT13,BV13,"y")</f>
        <v>2</v>
      </c>
      <c r="BH13" s="52">
        <f>IF(BI13&gt;=16,DATEDIF(BT13,BV13,"ym")+1,DATEDIF(BT13,BV13,"ym"))</f>
        <v>11</v>
      </c>
      <c r="BI13" s="52">
        <f>DATEDIF(BT13,BV13,"md")</f>
        <v>14</v>
      </c>
      <c r="BJ13" s="57">
        <f>IF(BN13&gt;=12,DATEDIF(BT13,BW13,"y")+1,DATEDIF(BT13,BW13,"y"))</f>
        <v>2</v>
      </c>
      <c r="BK13" s="57">
        <f>IF(BN13&gt;=12,BN13-12,BN13)</f>
        <v>11</v>
      </c>
      <c r="BL13" s="56">
        <f>IF(BO13&lt;=15,"半",0)</f>
        <v>0</v>
      </c>
      <c r="BM13" s="55">
        <f>DATEDIF(BT13,BW13,"y")</f>
        <v>2</v>
      </c>
      <c r="BN13" s="52">
        <f>IF(BO13&gt;=16,DATEDIF(BT13,BW13,"ym")+1,DATEDIF(BT13,BW13,"ym"))</f>
        <v>11</v>
      </c>
      <c r="BO13" s="54">
        <f>DATEDIF(BT13,BW13,"md")</f>
        <v>30</v>
      </c>
      <c r="BP13" s="52"/>
      <c r="BQ13" s="53">
        <f>IF(L14="現在",$AM$8,L14)</f>
        <v>43738</v>
      </c>
      <c r="BR13" s="52">
        <v>2</v>
      </c>
      <c r="BS13" s="51">
        <f>IF(DAY(L13)&lt;=15,L13-DAY(L13)+1,L13-DAY(L13)+16)</f>
        <v>42644</v>
      </c>
      <c r="BT13" s="51">
        <f>IF(DAY(BS13)=1,BS13+15,CC13)</f>
        <v>42659</v>
      </c>
      <c r="BU13" s="49"/>
      <c r="BV13" s="58">
        <f>IF(CL13&gt;=16,CJ13,IF(L14="現在",$AM$8-CL13+15,L14-CL13+15))</f>
        <v>43738</v>
      </c>
      <c r="BW13" s="50">
        <f>IF(DAY(BV13)=15,BV13-DAY(BV13),BV13-DAY(BV13)+15)</f>
        <v>43723</v>
      </c>
      <c r="BX13" s="49"/>
      <c r="BY13" s="49"/>
      <c r="BZ13" s="47">
        <f>YEAR(J13)</f>
        <v>1900</v>
      </c>
      <c r="CA13" s="47">
        <f>MONTH(J13)+1</f>
        <v>2</v>
      </c>
      <c r="CB13" s="48" t="str">
        <f>CONCATENATE(BZ13,"/",CA13,"/",1)</f>
        <v>1900/2/1</v>
      </c>
      <c r="CC13" s="48">
        <f>CB13+1-1</f>
        <v>32</v>
      </c>
      <c r="CD13" s="48">
        <f>CB13-1</f>
        <v>31</v>
      </c>
      <c r="CE13" s="47">
        <f>DAY(CD13)</f>
        <v>31</v>
      </c>
      <c r="CF13" s="47">
        <f>DAY(J13)</f>
        <v>0</v>
      </c>
      <c r="CG13" s="47">
        <f>YEAR(BQ13)</f>
        <v>2019</v>
      </c>
      <c r="CH13" s="47">
        <f>IF(MONTH(BQ13)=12,MONTH(BQ13)-12+1,MONTH(BQ13)+1)</f>
        <v>10</v>
      </c>
      <c r="CI13" s="48" t="str">
        <f>IF(CH13=1,CONCATENATE(CG13+1,"/",CH13,"/",1),CONCATENATE(CG13,"/",CH13,"/",1))</f>
        <v>2019/10/1</v>
      </c>
      <c r="CJ13" s="48">
        <f>CI13-1</f>
        <v>43738</v>
      </c>
      <c r="CK13" s="47">
        <f>DAY(CJ13)</f>
        <v>30</v>
      </c>
      <c r="CL13" s="47">
        <f>DAY(BQ13)</f>
        <v>30</v>
      </c>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row>
    <row r="14" spans="1:119" ht="17.149999999999999" customHeight="1">
      <c r="A14" s="159"/>
      <c r="B14" s="217"/>
      <c r="C14" s="218"/>
      <c r="D14" s="218"/>
      <c r="E14" s="218"/>
      <c r="F14" s="218"/>
      <c r="G14" s="218"/>
      <c r="H14" s="218"/>
      <c r="I14" s="218"/>
      <c r="J14" s="219"/>
      <c r="K14" s="65" t="s">
        <v>51</v>
      </c>
      <c r="L14" s="181">
        <v>43738</v>
      </c>
      <c r="M14" s="181"/>
      <c r="N14" s="182"/>
      <c r="O14" s="184"/>
      <c r="P14" s="195"/>
      <c r="Q14" s="195"/>
      <c r="R14" s="197"/>
      <c r="T14" s="1" t="s">
        <v>67</v>
      </c>
      <c r="AC14" s="1"/>
      <c r="AD14" s="1"/>
      <c r="AE14" s="1"/>
      <c r="AF14" s="1"/>
      <c r="AG14" s="4"/>
      <c r="AH14" s="4"/>
      <c r="AI14" s="4"/>
      <c r="AJ14" s="4"/>
      <c r="AM14" s="2" t="s">
        <v>68</v>
      </c>
      <c r="AN14" s="256"/>
      <c r="AO14" s="258"/>
      <c r="AP14" s="74"/>
      <c r="AQ14" s="74"/>
      <c r="AR14" s="57"/>
      <c r="AS14" s="57"/>
      <c r="AT14" s="56"/>
      <c r="AU14" s="55"/>
      <c r="AV14" s="52"/>
      <c r="AW14" s="54"/>
      <c r="AX14" s="57"/>
      <c r="AY14" s="57"/>
      <c r="AZ14" s="56"/>
      <c r="BA14" s="55"/>
      <c r="BB14" s="52"/>
      <c r="BC14" s="54"/>
      <c r="BD14" s="57"/>
      <c r="BE14" s="57"/>
      <c r="BF14" s="56"/>
      <c r="BG14" s="55"/>
      <c r="BH14" s="52"/>
      <c r="BI14" s="52"/>
      <c r="BJ14" s="57"/>
      <c r="BK14" s="57"/>
      <c r="BL14" s="56"/>
      <c r="BM14" s="55"/>
      <c r="BN14" s="52"/>
      <c r="BO14" s="54"/>
      <c r="BP14" s="52"/>
      <c r="BQ14" s="53"/>
      <c r="BR14" s="52"/>
      <c r="BS14" s="51"/>
      <c r="BT14" s="51"/>
      <c r="BU14" s="49"/>
      <c r="BV14" s="58"/>
      <c r="BW14" s="50"/>
      <c r="BX14" s="49"/>
      <c r="BY14" s="49"/>
      <c r="BZ14" s="47"/>
      <c r="CA14" s="47"/>
      <c r="CB14" s="48"/>
      <c r="CC14" s="48"/>
      <c r="CD14" s="48"/>
      <c r="CE14" s="47"/>
      <c r="CF14" s="47"/>
      <c r="CG14" s="47"/>
      <c r="CH14" s="47"/>
      <c r="CI14" s="48"/>
      <c r="CJ14" s="48"/>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row>
    <row r="15" spans="1:119" ht="17.149999999999999" customHeight="1">
      <c r="A15" s="159"/>
      <c r="B15" s="214" t="s">
        <v>69</v>
      </c>
      <c r="C15" s="215"/>
      <c r="D15" s="215"/>
      <c r="E15" s="215"/>
      <c r="F15" s="215"/>
      <c r="G15" s="215"/>
      <c r="H15" s="215"/>
      <c r="I15" s="215"/>
      <c r="J15" s="216"/>
      <c r="K15" s="104" t="s">
        <v>47</v>
      </c>
      <c r="L15" s="181">
        <v>43739</v>
      </c>
      <c r="M15" s="181"/>
      <c r="N15" s="182"/>
      <c r="O15" s="183">
        <f>IF($L15&lt;&gt;"",IF($AN15="0-",AX15,IF($AN15="+0",BD15,IF($AN15="+-",BJ15,AR15))),"")</f>
        <v>4</v>
      </c>
      <c r="P15" s="194" t="s">
        <v>40</v>
      </c>
      <c r="Q15" s="194">
        <f>IF($L16&lt;&gt;"",IF($AN15="0-",AY15,IF($AN15="+0",BE15,IF($AN15="+-",BK15,AS15))),"")</f>
        <v>0</v>
      </c>
      <c r="R15" s="196" t="s">
        <v>48</v>
      </c>
      <c r="S15" s="7" t="s">
        <v>70</v>
      </c>
      <c r="T15" s="1" t="s">
        <v>71</v>
      </c>
      <c r="AC15" s="1"/>
      <c r="AD15" s="1"/>
      <c r="AE15" s="1"/>
      <c r="AF15" s="1"/>
      <c r="AG15" s="4"/>
      <c r="AH15" s="4"/>
      <c r="AI15" s="4"/>
      <c r="AJ15" s="4"/>
      <c r="AM15" s="2" t="s">
        <v>72</v>
      </c>
      <c r="AN15" s="255"/>
      <c r="AO15" s="257" t="str">
        <f>IF(AN15&lt;&gt;"",VLOOKUP(AN15,$AP$9:$AQ$12,2),"")</f>
        <v/>
      </c>
      <c r="AP15" s="75"/>
      <c r="AQ15" s="75"/>
      <c r="AR15" s="57">
        <f>IF(AV15&gt;=12,DATEDIF(BS15,BV15,"y")+1,DATEDIF(BS15,BV15,"y"))</f>
        <v>4</v>
      </c>
      <c r="AS15" s="57">
        <f>IF(AV15&gt;=12,AV15-12,AV15)</f>
        <v>0</v>
      </c>
      <c r="AT15" s="56">
        <f>IF(AW15&lt;=15,"半",0)</f>
        <v>0</v>
      </c>
      <c r="AU15" s="68">
        <f>DATEDIF(BS15,BV15,"y")</f>
        <v>3</v>
      </c>
      <c r="AV15" s="67">
        <f>IF(AW15&gt;=16,DATEDIF(BS15,BV15,"ym")+1,DATEDIF(BS15,BV15,"ym"))</f>
        <v>12</v>
      </c>
      <c r="AW15" s="66">
        <f>DATEDIF(BS15,BV15,"md")</f>
        <v>29</v>
      </c>
      <c r="AX15" s="57">
        <f>IF(BB15&gt;=12,DATEDIF(BS15,BW15,"y")+1,DATEDIF(BS15,BW15,"y"))</f>
        <v>3</v>
      </c>
      <c r="AY15" s="57">
        <f>IF(BB15&gt;=12,BB15-12,BB15)</f>
        <v>11</v>
      </c>
      <c r="AZ15" s="56" t="str">
        <f>IF(BC15&lt;=15,"半",0)</f>
        <v>半</v>
      </c>
      <c r="BA15" s="68">
        <f>DATEDIF(BS15,BW15,"y")</f>
        <v>3</v>
      </c>
      <c r="BB15" s="67">
        <f>IF(BC15&gt;=16,DATEDIF(BS15,BW15,"ym")+1,DATEDIF(BS15,BW15,"ym"))</f>
        <v>11</v>
      </c>
      <c r="BC15" s="66">
        <f>DATEDIF(BS15,BW15,"md")</f>
        <v>14</v>
      </c>
      <c r="BD15" s="57">
        <f>IF(BH15&gt;=12,DATEDIF(BT15,BV15,"y")+1,DATEDIF(BT15,BV15,"y"))</f>
        <v>3</v>
      </c>
      <c r="BE15" s="57">
        <f>IF(BH15&gt;=12,BH15-12,BH15)</f>
        <v>11</v>
      </c>
      <c r="BF15" s="56" t="str">
        <f>IF(BI15&lt;=15,"半",0)</f>
        <v>半</v>
      </c>
      <c r="BG15" s="68">
        <f>DATEDIF(BT15,BV15,"y")</f>
        <v>3</v>
      </c>
      <c r="BH15" s="67">
        <f>IF(BI15&gt;=16,DATEDIF(BT15,BV15,"ym")+1,DATEDIF(BT15,BV15,"ym"))</f>
        <v>11</v>
      </c>
      <c r="BI15" s="67">
        <f>DATEDIF(BT15,BV15,"md")</f>
        <v>14</v>
      </c>
      <c r="BJ15" s="57">
        <f>IF(BN15&gt;=12,DATEDIF(BT15,BW15,"y")+1,DATEDIF(BT15,BW15,"y"))</f>
        <v>3</v>
      </c>
      <c r="BK15" s="57">
        <f>IF(BN15&gt;=12,BN15-12,BN15)</f>
        <v>11</v>
      </c>
      <c r="BL15" s="56">
        <f>IF(BO15&lt;=15,"半",0)</f>
        <v>0</v>
      </c>
      <c r="BM15" s="68">
        <f>DATEDIF(BT15,BW15,"y")</f>
        <v>3</v>
      </c>
      <c r="BN15" s="67">
        <f>IF(BO15&gt;=16,DATEDIF(BT15,BW15,"ym")+1,DATEDIF(BT15,BW15,"ym"))</f>
        <v>11</v>
      </c>
      <c r="BO15" s="66">
        <f>DATEDIF(BT15,BW15,"md")</f>
        <v>30</v>
      </c>
      <c r="BP15" s="52"/>
      <c r="BQ15" s="53">
        <f>IF(L16="現在",$AM$8,L16)</f>
        <v>45199</v>
      </c>
      <c r="BR15" s="52">
        <v>0</v>
      </c>
      <c r="BS15" s="51">
        <f>IF(DAY(L15)&lt;=15,L15-DAY(L15)+1,L15-DAY(L15)+16)</f>
        <v>43739</v>
      </c>
      <c r="BT15" s="51">
        <f>IF(DAY(BS15)=1,BS15+15,CC15)</f>
        <v>43754</v>
      </c>
      <c r="BU15" s="49"/>
      <c r="BV15" s="58">
        <f>IF(CL15&gt;=16,CJ15,IF(L16="現在",$AM$8-CL15+15,L16-CL15+15))</f>
        <v>45199</v>
      </c>
      <c r="BW15" s="50">
        <f>IF(DAY(BV15)=15,BV15-DAY(BV15),BV15-DAY(BV15)+15)</f>
        <v>45184</v>
      </c>
      <c r="BX15" s="49"/>
      <c r="BY15" s="49"/>
      <c r="BZ15" s="47">
        <f>YEAR(J15)</f>
        <v>1900</v>
      </c>
      <c r="CA15" s="47">
        <f>MONTH(J15)+1</f>
        <v>2</v>
      </c>
      <c r="CB15" s="48" t="str">
        <f>CONCATENATE(BZ15,"/",CA15,"/",1)</f>
        <v>1900/2/1</v>
      </c>
      <c r="CC15" s="48">
        <f>CB15+1-1</f>
        <v>32</v>
      </c>
      <c r="CD15" s="48">
        <f>CB15-1</f>
        <v>31</v>
      </c>
      <c r="CE15" s="47">
        <f>DAY(CD15)</f>
        <v>31</v>
      </c>
      <c r="CF15" s="47">
        <f>DAY(J15)</f>
        <v>0</v>
      </c>
      <c r="CG15" s="47">
        <f>YEAR(BQ15)</f>
        <v>2023</v>
      </c>
      <c r="CH15" s="47">
        <f>IF(MONTH(BQ15)=12,MONTH(BQ15)-12+1,MONTH(BQ15)+1)</f>
        <v>10</v>
      </c>
      <c r="CI15" s="48" t="str">
        <f>IF(CH15=1,CONCATENATE(CG15+1,"/",CH15,"/",1),CONCATENATE(CG15,"/",CH15,"/",1))</f>
        <v>2023/10/1</v>
      </c>
      <c r="CJ15" s="48">
        <f>CI15-1</f>
        <v>45199</v>
      </c>
      <c r="CK15" s="47">
        <f>DAY(CJ15)</f>
        <v>30</v>
      </c>
      <c r="CL15" s="47">
        <f>DAY(BQ15)</f>
        <v>30</v>
      </c>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row>
    <row r="16" spans="1:119" ht="17.149999999999999" customHeight="1">
      <c r="A16" s="159"/>
      <c r="B16" s="217"/>
      <c r="C16" s="218"/>
      <c r="D16" s="218"/>
      <c r="E16" s="218"/>
      <c r="F16" s="218"/>
      <c r="G16" s="218"/>
      <c r="H16" s="218"/>
      <c r="I16" s="218"/>
      <c r="J16" s="219"/>
      <c r="K16" s="65" t="s">
        <v>51</v>
      </c>
      <c r="L16" s="181">
        <v>45199</v>
      </c>
      <c r="M16" s="181"/>
      <c r="N16" s="182"/>
      <c r="O16" s="184"/>
      <c r="P16" s="195"/>
      <c r="Q16" s="195"/>
      <c r="R16" s="197"/>
      <c r="S16" s="7" t="s">
        <v>73</v>
      </c>
      <c r="T16" s="156" t="s">
        <v>74</v>
      </c>
      <c r="U16" s="156"/>
      <c r="V16" s="156"/>
      <c r="W16" s="156"/>
      <c r="X16" s="156"/>
      <c r="Y16" s="156"/>
      <c r="Z16" s="156"/>
      <c r="AA16" s="156"/>
      <c r="AB16" s="156"/>
      <c r="AC16" s="156"/>
      <c r="AD16" s="156"/>
      <c r="AE16" s="156"/>
      <c r="AF16" s="156"/>
      <c r="AG16" s="156"/>
      <c r="AH16" s="4"/>
      <c r="AI16" s="4"/>
      <c r="AJ16" s="4"/>
      <c r="AM16" s="2" t="s">
        <v>75</v>
      </c>
      <c r="AN16" s="256"/>
      <c r="AO16" s="258"/>
      <c r="AP16" s="74"/>
      <c r="AQ16" s="74"/>
      <c r="AR16" s="70"/>
      <c r="AS16" s="70"/>
      <c r="AT16" s="69"/>
      <c r="AU16" s="55"/>
      <c r="AV16" s="52"/>
      <c r="AW16" s="54"/>
      <c r="AX16" s="57"/>
      <c r="AY16" s="57"/>
      <c r="AZ16" s="56"/>
      <c r="BA16" s="55"/>
      <c r="BB16" s="52"/>
      <c r="BC16" s="54"/>
      <c r="BD16" s="57"/>
      <c r="BE16" s="57"/>
      <c r="BF16" s="56"/>
      <c r="BG16" s="55"/>
      <c r="BH16" s="52"/>
      <c r="BI16" s="52"/>
      <c r="BJ16" s="57"/>
      <c r="BK16" s="57"/>
      <c r="BL16" s="56"/>
      <c r="BM16" s="55"/>
      <c r="BN16" s="52"/>
      <c r="BO16" s="54"/>
      <c r="BP16" s="52"/>
      <c r="BQ16" s="53"/>
      <c r="BR16" s="52"/>
      <c r="BS16" s="51"/>
      <c r="BT16" s="51"/>
      <c r="BU16" s="49"/>
      <c r="BV16" s="58"/>
      <c r="BW16" s="50"/>
      <c r="BX16" s="49"/>
      <c r="BY16" s="49"/>
      <c r="BZ16" s="47"/>
      <c r="CA16" s="47"/>
      <c r="CB16" s="48"/>
      <c r="CC16" s="48"/>
      <c r="CD16" s="48"/>
      <c r="CE16" s="47"/>
      <c r="CF16" s="47"/>
      <c r="CG16" s="47"/>
      <c r="CH16" s="47"/>
      <c r="CI16" s="48"/>
      <c r="CJ16" s="48"/>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row>
    <row r="17" spans="1:119" ht="17.149999999999999" customHeight="1">
      <c r="A17" s="159"/>
      <c r="B17" s="214" t="s">
        <v>76</v>
      </c>
      <c r="C17" s="215"/>
      <c r="D17" s="215"/>
      <c r="E17" s="215"/>
      <c r="F17" s="215"/>
      <c r="G17" s="215"/>
      <c r="H17" s="215"/>
      <c r="I17" s="215"/>
      <c r="J17" s="216"/>
      <c r="K17" s="104" t="s">
        <v>47</v>
      </c>
      <c r="L17" s="181">
        <v>42095</v>
      </c>
      <c r="M17" s="181"/>
      <c r="N17" s="182"/>
      <c r="O17" s="183">
        <f>IF($L17&lt;&gt;"",IF($AN17="0-",AX17,IF($AN17="+0",BD17,IF($AN17="+-",BJ17,AR17))),"")</f>
        <v>2</v>
      </c>
      <c r="P17" s="194" t="s">
        <v>40</v>
      </c>
      <c r="Q17" s="194">
        <f>IF($L18&lt;&gt;"",IF($AN17="0-",AY17,IF($AN17="+0",BE17,IF($AN17="+-",BK17,AS17))),"")</f>
        <v>0</v>
      </c>
      <c r="R17" s="196" t="s">
        <v>48</v>
      </c>
      <c r="T17" s="4" t="s">
        <v>77</v>
      </c>
      <c r="AC17" s="1"/>
      <c r="AD17" s="1"/>
      <c r="AE17" s="1"/>
      <c r="AF17" s="1"/>
      <c r="AG17" s="4"/>
      <c r="AH17" s="4"/>
      <c r="AI17" s="4"/>
      <c r="AJ17" s="4"/>
      <c r="AL17" s="2" t="s">
        <v>78</v>
      </c>
      <c r="AM17" s="2" t="s">
        <v>79</v>
      </c>
      <c r="AN17" s="255"/>
      <c r="AO17" s="257" t="str">
        <f>IF(AN17&lt;&gt;"",VLOOKUP(AN17,$AP$9:$AQ$12,2),"")</f>
        <v/>
      </c>
      <c r="AP17" s="47"/>
      <c r="AQ17" s="47"/>
      <c r="AR17" s="70">
        <f>IF(AV17&gt;=12,DATEDIF(BS17,BV17,"y")+1,DATEDIF(BS17,BV17,"y"))</f>
        <v>2</v>
      </c>
      <c r="AS17" s="70">
        <f>IF(AV17&gt;=12,AV17-12,AV17)</f>
        <v>0</v>
      </c>
      <c r="AT17" s="69">
        <f>IF(AW17&lt;=15,"半",0)</f>
        <v>0</v>
      </c>
      <c r="AU17" s="55">
        <f>DATEDIF(BS17,BV17,"y")</f>
        <v>1</v>
      </c>
      <c r="AV17" s="52">
        <f>IF(AW17&gt;=16,DATEDIF(BS17,BV17,"ym")+1,DATEDIF(BS17,BV17,"ym"))</f>
        <v>12</v>
      </c>
      <c r="AW17" s="54">
        <f>DATEDIF(BS17,BV17,"md")</f>
        <v>30</v>
      </c>
      <c r="AX17" s="57">
        <f>IF(BB17&gt;=12,DATEDIF(BS17,BW17,"y")+1,DATEDIF(BS17,BW17,"y"))</f>
        <v>1</v>
      </c>
      <c r="AY17" s="57">
        <f>IF(BB17&gt;=12,BB17-12,BB17)</f>
        <v>11</v>
      </c>
      <c r="AZ17" s="56" t="str">
        <f>IF(BC17&lt;=15,"半",0)</f>
        <v>半</v>
      </c>
      <c r="BA17" s="73">
        <f>DATEDIF(BS17,BW17,"y")</f>
        <v>1</v>
      </c>
      <c r="BB17" s="72">
        <f>IF(BC17&gt;=16,DATEDIF(BS17,BW17,"ym")+1,DATEDIF(BS17,BW17,"ym"))</f>
        <v>11</v>
      </c>
      <c r="BC17" s="71">
        <f>DATEDIF(BS17,BW17,"md")</f>
        <v>14</v>
      </c>
      <c r="BD17" s="57">
        <f>IF(BH17&gt;=12,DATEDIF(BT17,BV17,"y")+1,DATEDIF(BT17,BV17,"y"))</f>
        <v>1</v>
      </c>
      <c r="BE17" s="57">
        <f>IF(BH17&gt;=12,BH17-12,BH17)</f>
        <v>11</v>
      </c>
      <c r="BF17" s="56" t="str">
        <f>IF(BI17&lt;=15,"半",0)</f>
        <v>半</v>
      </c>
      <c r="BG17" s="73">
        <f>DATEDIF(BT17,BV17,"y")</f>
        <v>1</v>
      </c>
      <c r="BH17" s="72">
        <f>IF(BI17&gt;=16,DATEDIF(BT17,BV17,"ym")+1,DATEDIF(BT17,BV17,"ym"))</f>
        <v>11</v>
      </c>
      <c r="BI17" s="72">
        <f>DATEDIF(BT17,BV17,"md")</f>
        <v>15</v>
      </c>
      <c r="BJ17" s="57">
        <f>IF(BN17&gt;=12,DATEDIF(BT17,BW17,"y")+1,DATEDIF(BT17,BW17,"y"))</f>
        <v>1</v>
      </c>
      <c r="BK17" s="57">
        <f>IF(BN17&gt;=12,BN17-12,BN17)</f>
        <v>11</v>
      </c>
      <c r="BL17" s="56">
        <f>IF(BO17&lt;=15,"半",0)</f>
        <v>0</v>
      </c>
      <c r="BM17" s="73">
        <f>DATEDIF(BT17,BW17,"y")</f>
        <v>1</v>
      </c>
      <c r="BN17" s="72">
        <f>IF(BO17&gt;=16,DATEDIF(BT17,BW17,"ym")+1,DATEDIF(BT17,BW17,"ym"))</f>
        <v>11</v>
      </c>
      <c r="BO17" s="71">
        <f>DATEDIF(BT17,BW17,"md")</f>
        <v>27</v>
      </c>
      <c r="BP17" s="52"/>
      <c r="BQ17" s="53">
        <f>IF(L18="現在",$AM$8,L18)</f>
        <v>42825</v>
      </c>
      <c r="BR17" s="47">
        <v>0</v>
      </c>
      <c r="BS17" s="51">
        <f>IF(DAY(L17)&lt;=15,L17-DAY(L17)+1,L17-DAY(L17)+16)</f>
        <v>42095</v>
      </c>
      <c r="BT17" s="51">
        <f>IF(DAY(BS17)=1,BS17+15,CC17)</f>
        <v>42110</v>
      </c>
      <c r="BU17" s="49"/>
      <c r="BV17" s="58">
        <f>IF(CL17&gt;=16,CJ17,IF(L18="現在",$AM$8-CL17+15,L18-CL17+15))</f>
        <v>42825</v>
      </c>
      <c r="BW17" s="50">
        <f>IF(DAY(BV17)=15,BV17-DAY(BV17),BV17-DAY(BV17)+15)</f>
        <v>42809</v>
      </c>
      <c r="BX17" s="49"/>
      <c r="BY17" s="49"/>
      <c r="BZ17" s="47">
        <f>YEAR(J17)</f>
        <v>1900</v>
      </c>
      <c r="CA17" s="47">
        <f>MONTH(J17)+1</f>
        <v>2</v>
      </c>
      <c r="CB17" s="48" t="str">
        <f>CONCATENATE(BZ17,"/",CA17,"/",1)</f>
        <v>1900/2/1</v>
      </c>
      <c r="CC17" s="48">
        <f>CB17+1-1</f>
        <v>32</v>
      </c>
      <c r="CD17" s="48">
        <f>CB17-1</f>
        <v>31</v>
      </c>
      <c r="CE17" s="47">
        <f>DAY(CD17)</f>
        <v>31</v>
      </c>
      <c r="CF17" s="47">
        <f>DAY(J17)</f>
        <v>0</v>
      </c>
      <c r="CG17" s="47">
        <f>YEAR(BQ17)</f>
        <v>2017</v>
      </c>
      <c r="CH17" s="47">
        <f>IF(MONTH(BQ17)=12,MONTH(BQ17)-12+1,MONTH(BQ17)+1)</f>
        <v>4</v>
      </c>
      <c r="CI17" s="48" t="str">
        <f>IF(CH17=1,CONCATENATE(CG17+1,"/",CH17,"/",1),CONCATENATE(CG17,"/",CH17,"/",1))</f>
        <v>2017/4/1</v>
      </c>
      <c r="CJ17" s="48">
        <f>CI17-1</f>
        <v>42825</v>
      </c>
      <c r="CK17" s="47">
        <f>DAY(CJ17)</f>
        <v>31</v>
      </c>
      <c r="CL17" s="47">
        <f>DAY(BQ17)</f>
        <v>31</v>
      </c>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row>
    <row r="18" spans="1:119" ht="17.149999999999999" customHeight="1">
      <c r="A18" s="159"/>
      <c r="B18" s="217"/>
      <c r="C18" s="218"/>
      <c r="D18" s="218"/>
      <c r="E18" s="218"/>
      <c r="F18" s="218"/>
      <c r="G18" s="218"/>
      <c r="H18" s="218"/>
      <c r="I18" s="218"/>
      <c r="J18" s="219"/>
      <c r="K18" s="65" t="s">
        <v>51</v>
      </c>
      <c r="L18" s="181">
        <v>42825</v>
      </c>
      <c r="M18" s="181"/>
      <c r="N18" s="182"/>
      <c r="O18" s="184"/>
      <c r="P18" s="195"/>
      <c r="Q18" s="195"/>
      <c r="R18" s="197"/>
      <c r="T18" s="1" t="s">
        <v>80</v>
      </c>
      <c r="AC18" s="1"/>
      <c r="AD18" s="1"/>
      <c r="AE18" s="1"/>
      <c r="AF18" s="1"/>
      <c r="AG18" s="4"/>
      <c r="AH18" s="4"/>
      <c r="AI18" s="4"/>
      <c r="AJ18" s="4"/>
      <c r="AL18" s="2" t="s">
        <v>81</v>
      </c>
      <c r="AM18" s="10"/>
      <c r="AN18" s="256"/>
      <c r="AO18" s="258"/>
      <c r="AP18" s="47"/>
      <c r="AQ18" s="47"/>
      <c r="AR18" s="70"/>
      <c r="AS18" s="70"/>
      <c r="AT18" s="69"/>
      <c r="AU18" s="55"/>
      <c r="AV18" s="52"/>
      <c r="AW18" s="54"/>
      <c r="AX18" s="57"/>
      <c r="AY18" s="57"/>
      <c r="AZ18" s="56"/>
      <c r="BA18" s="55"/>
      <c r="BB18" s="52"/>
      <c r="BC18" s="54"/>
      <c r="BD18" s="57"/>
      <c r="BE18" s="57"/>
      <c r="BF18" s="56"/>
      <c r="BG18" s="55"/>
      <c r="BH18" s="52"/>
      <c r="BI18" s="52"/>
      <c r="BJ18" s="57"/>
      <c r="BK18" s="57"/>
      <c r="BL18" s="56"/>
      <c r="BM18" s="55"/>
      <c r="BN18" s="52"/>
      <c r="BO18" s="54"/>
      <c r="BP18" s="52"/>
      <c r="BQ18" s="53"/>
      <c r="BR18" s="47"/>
      <c r="BS18" s="51"/>
      <c r="BT18" s="51"/>
      <c r="BU18" s="49"/>
      <c r="BV18" s="58"/>
      <c r="BW18" s="50"/>
      <c r="BX18" s="49"/>
      <c r="BY18" s="49"/>
      <c r="BZ18" s="47"/>
      <c r="CA18" s="47"/>
      <c r="CB18" s="48"/>
      <c r="CC18" s="48"/>
      <c r="CD18" s="48"/>
      <c r="CE18" s="47"/>
      <c r="CF18" s="47"/>
      <c r="CG18" s="47"/>
      <c r="CH18" s="47"/>
      <c r="CI18" s="48"/>
      <c r="CJ18" s="48"/>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row>
    <row r="19" spans="1:119" ht="17.149999999999999" customHeight="1">
      <c r="A19" s="159"/>
      <c r="B19" s="214" t="s">
        <v>82</v>
      </c>
      <c r="C19" s="215"/>
      <c r="D19" s="215"/>
      <c r="E19" s="215"/>
      <c r="F19" s="215"/>
      <c r="G19" s="215"/>
      <c r="H19" s="215"/>
      <c r="I19" s="215"/>
      <c r="J19" s="216"/>
      <c r="K19" s="104" t="s">
        <v>47</v>
      </c>
      <c r="L19" s="181">
        <v>42826</v>
      </c>
      <c r="M19" s="181"/>
      <c r="N19" s="182"/>
      <c r="O19" s="183">
        <f>IF($L19&lt;&gt;"",IF($AN19="0-",AX19,IF($AN19="+0",BD19,IF($AN19="+-",BJ19,AR19))),"")</f>
        <v>2</v>
      </c>
      <c r="P19" s="194" t="s">
        <v>40</v>
      </c>
      <c r="Q19" s="194">
        <f>IF($L20&lt;&gt;"",IF($AN19="0-",AY19,IF($AN19="+0",BE19,IF($AN19="+-",BK19,AS19))),"")</f>
        <v>6</v>
      </c>
      <c r="R19" s="196" t="s">
        <v>48</v>
      </c>
      <c r="T19" s="4" t="s">
        <v>83</v>
      </c>
      <c r="AC19" s="1"/>
      <c r="AD19" s="1"/>
      <c r="AE19" s="1"/>
      <c r="AF19" s="1"/>
      <c r="AG19" s="4"/>
      <c r="AH19" s="4"/>
      <c r="AI19" s="4"/>
      <c r="AJ19" s="4"/>
      <c r="AM19" s="10"/>
      <c r="AN19" s="255"/>
      <c r="AO19" s="257" t="str">
        <f>IF(AN19&lt;&gt;"",VLOOKUP(AN19,$AP$9:$AQ$12,2),"")</f>
        <v/>
      </c>
      <c r="AP19" s="47"/>
      <c r="AQ19" s="47"/>
      <c r="AR19" s="57">
        <f>IF(AV19&gt;=12,DATEDIF(BS19,BV19,"y")+1,DATEDIF(BS19,BV19,"y"))</f>
        <v>2</v>
      </c>
      <c r="AS19" s="57">
        <f>IF(AV19&gt;=12,AV19-12,AV19)</f>
        <v>6</v>
      </c>
      <c r="AT19" s="56">
        <f>IF(AW19&lt;=15,"半",0)</f>
        <v>0</v>
      </c>
      <c r="AU19" s="55">
        <f>DATEDIF(BS19,BV19,"y")</f>
        <v>2</v>
      </c>
      <c r="AV19" s="52">
        <f>IF(AW19&gt;=16,DATEDIF(BS19,BV19,"ym")+1,DATEDIF(BS19,BV19,"ym"))</f>
        <v>6</v>
      </c>
      <c r="AW19" s="54">
        <f>DATEDIF(BS19,BV19,"md")</f>
        <v>29</v>
      </c>
      <c r="AX19" s="57">
        <f>IF(BB19&gt;=12,DATEDIF(BS19,BW19,"y")+1,DATEDIF(BS19,BW19,"y"))</f>
        <v>2</v>
      </c>
      <c r="AY19" s="57">
        <f>IF(BB19&gt;=12,BB19-12,BB19)</f>
        <v>5</v>
      </c>
      <c r="AZ19" s="56" t="str">
        <f>IF(BC19&lt;=15,"半",0)</f>
        <v>半</v>
      </c>
      <c r="BA19" s="55">
        <f>DATEDIF(BS19,BW19,"y")</f>
        <v>2</v>
      </c>
      <c r="BB19" s="52">
        <f>IF(BC19&gt;=16,DATEDIF(BS19,BW19,"ym")+1,DATEDIF(BS19,BW19,"ym"))</f>
        <v>5</v>
      </c>
      <c r="BC19" s="54">
        <f>DATEDIF(BS19,BW19,"md")</f>
        <v>14</v>
      </c>
      <c r="BD19" s="57">
        <f>IF(BH19&gt;=12,DATEDIF(BT19,BV19,"y")+1,DATEDIF(BT19,BV19,"y"))</f>
        <v>2</v>
      </c>
      <c r="BE19" s="57">
        <f>IF(BH19&gt;=12,BH19-12,BH19)</f>
        <v>5</v>
      </c>
      <c r="BF19" s="56" t="str">
        <f>IF(BI19&lt;=15,"半",0)</f>
        <v>半</v>
      </c>
      <c r="BG19" s="55">
        <f>DATEDIF(BT19,BV19,"y")</f>
        <v>2</v>
      </c>
      <c r="BH19" s="52">
        <f>IF(BI19&gt;=16,DATEDIF(BT19,BV19,"ym")+1,DATEDIF(BT19,BV19,"ym"))</f>
        <v>5</v>
      </c>
      <c r="BI19" s="52">
        <f>DATEDIF(BT19,BV19,"md")</f>
        <v>14</v>
      </c>
      <c r="BJ19" s="57">
        <f>IF(BN19&gt;=12,DATEDIF(BT19,BW19,"y")+1,DATEDIF(BT19,BW19,"y"))</f>
        <v>2</v>
      </c>
      <c r="BK19" s="57">
        <f>IF(BN19&gt;=12,BN19-12,BN19)</f>
        <v>5</v>
      </c>
      <c r="BL19" s="56">
        <f>IF(BO19&lt;=15,"半",0)</f>
        <v>0</v>
      </c>
      <c r="BM19" s="55">
        <f>DATEDIF(BT19,BW19,"y")</f>
        <v>2</v>
      </c>
      <c r="BN19" s="52">
        <f>IF(BO19&gt;=16,DATEDIF(BT19,BW19,"ym")+1,DATEDIF(BT19,BW19,"ym"))</f>
        <v>5</v>
      </c>
      <c r="BO19" s="54">
        <f>DATEDIF(BT19,BW19,"md")</f>
        <v>30</v>
      </c>
      <c r="BP19" s="52"/>
      <c r="BQ19" s="53">
        <f>IF(L20="現在",$AM$8,L20)</f>
        <v>43738</v>
      </c>
      <c r="BR19" s="52">
        <v>1</v>
      </c>
      <c r="BS19" s="51">
        <f>IF(DAY(L19)&lt;=15,L19-DAY(L19)+1,L19-DAY(L19)+16)</f>
        <v>42826</v>
      </c>
      <c r="BT19" s="51">
        <f>IF(DAY(BS19)=1,BS19+15,CC19)</f>
        <v>42841</v>
      </c>
      <c r="BU19" s="49"/>
      <c r="BV19" s="58">
        <f>IF(CL19&gt;=16,CJ19,IF(L20="現在",$AM$8-CL19+15,L20-CL19+15))</f>
        <v>43738</v>
      </c>
      <c r="BW19" s="50">
        <f>IF(DAY(BV19)=15,BV19-DAY(BV19),BV19-DAY(BV19)+15)</f>
        <v>43723</v>
      </c>
      <c r="BX19" s="49"/>
      <c r="BY19" s="49"/>
      <c r="BZ19" s="47">
        <f>YEAR(J19)</f>
        <v>1900</v>
      </c>
      <c r="CA19" s="47">
        <f>MONTH(J19)+1</f>
        <v>2</v>
      </c>
      <c r="CB19" s="48" t="str">
        <f>CONCATENATE(BZ19,"/",CA19,"/",1)</f>
        <v>1900/2/1</v>
      </c>
      <c r="CC19" s="48">
        <f>CB19+1-1</f>
        <v>32</v>
      </c>
      <c r="CD19" s="48">
        <f>CB19-1</f>
        <v>31</v>
      </c>
      <c r="CE19" s="47">
        <f>DAY(CD19)</f>
        <v>31</v>
      </c>
      <c r="CF19" s="47">
        <f>DAY(J19)</f>
        <v>0</v>
      </c>
      <c r="CG19" s="47">
        <f>YEAR(BQ19)</f>
        <v>2019</v>
      </c>
      <c r="CH19" s="47">
        <f>IF(MONTH(BQ19)=12,MONTH(BQ19)-12+1,MONTH(BQ19)+1)</f>
        <v>10</v>
      </c>
      <c r="CI19" s="48" t="str">
        <f>IF(CH19=1,CONCATENATE(CG19+1,"/",CH19,"/",1),CONCATENATE(CG19,"/",CH19,"/",1))</f>
        <v>2019/10/1</v>
      </c>
      <c r="CJ19" s="48">
        <f>CI19-1</f>
        <v>43738</v>
      </c>
      <c r="CK19" s="47">
        <f>DAY(CJ19)</f>
        <v>30</v>
      </c>
      <c r="CL19" s="47">
        <f>DAY(BQ19)</f>
        <v>30</v>
      </c>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row>
    <row r="20" spans="1:119" ht="17.149999999999999" customHeight="1">
      <c r="A20" s="159"/>
      <c r="B20" s="217"/>
      <c r="C20" s="218"/>
      <c r="D20" s="218"/>
      <c r="E20" s="218"/>
      <c r="F20" s="218"/>
      <c r="G20" s="218"/>
      <c r="H20" s="218"/>
      <c r="I20" s="218"/>
      <c r="J20" s="219"/>
      <c r="K20" s="65" t="s">
        <v>51</v>
      </c>
      <c r="L20" s="181">
        <v>43738</v>
      </c>
      <c r="M20" s="181"/>
      <c r="N20" s="182"/>
      <c r="O20" s="184"/>
      <c r="P20" s="195"/>
      <c r="Q20" s="195"/>
      <c r="R20" s="197"/>
      <c r="T20" s="1" t="s">
        <v>84</v>
      </c>
      <c r="AC20" s="1"/>
      <c r="AD20" s="1"/>
      <c r="AE20" s="1"/>
      <c r="AF20" s="1"/>
      <c r="AG20" s="4"/>
      <c r="AH20" s="4"/>
      <c r="AI20" s="4"/>
      <c r="AJ20" s="4"/>
      <c r="AM20" s="10"/>
      <c r="AN20" s="256"/>
      <c r="AO20" s="258"/>
      <c r="AP20" s="47"/>
      <c r="AQ20" s="47"/>
      <c r="AR20" s="57"/>
      <c r="AS20" s="57"/>
      <c r="AT20" s="56"/>
      <c r="AU20" s="55"/>
      <c r="AV20" s="52"/>
      <c r="AW20" s="54"/>
      <c r="AX20" s="57"/>
      <c r="AY20" s="57"/>
      <c r="AZ20" s="56"/>
      <c r="BA20" s="55"/>
      <c r="BB20" s="52"/>
      <c r="BC20" s="54"/>
      <c r="BD20" s="57"/>
      <c r="BE20" s="57"/>
      <c r="BF20" s="56"/>
      <c r="BG20" s="55"/>
      <c r="BH20" s="52"/>
      <c r="BI20" s="52"/>
      <c r="BJ20" s="57"/>
      <c r="BK20" s="57"/>
      <c r="BL20" s="56"/>
      <c r="BM20" s="55"/>
      <c r="BN20" s="52"/>
      <c r="BO20" s="54"/>
      <c r="BP20" s="52"/>
      <c r="BQ20" s="53"/>
      <c r="BR20" s="52"/>
      <c r="BS20" s="51"/>
      <c r="BT20" s="51"/>
      <c r="BU20" s="49"/>
      <c r="BV20" s="58"/>
      <c r="BW20" s="50"/>
      <c r="BX20" s="49"/>
      <c r="BY20" s="49"/>
      <c r="BZ20" s="47"/>
      <c r="CA20" s="47"/>
      <c r="CB20" s="48"/>
      <c r="CC20" s="48"/>
      <c r="CD20" s="48"/>
      <c r="CE20" s="47"/>
      <c r="CF20" s="47"/>
      <c r="CG20" s="47"/>
      <c r="CH20" s="47"/>
      <c r="CI20" s="48"/>
      <c r="CJ20" s="48"/>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row>
    <row r="21" spans="1:119" ht="17.149999999999999" customHeight="1">
      <c r="A21" s="159"/>
      <c r="B21" s="214" t="s">
        <v>85</v>
      </c>
      <c r="C21" s="215"/>
      <c r="D21" s="215"/>
      <c r="E21" s="215"/>
      <c r="F21" s="215"/>
      <c r="G21" s="215"/>
      <c r="H21" s="215"/>
      <c r="I21" s="215"/>
      <c r="J21" s="216"/>
      <c r="K21" s="104" t="s">
        <v>47</v>
      </c>
      <c r="L21" s="181">
        <v>43739</v>
      </c>
      <c r="M21" s="181"/>
      <c r="N21" s="182"/>
      <c r="O21" s="183">
        <f>IF($L21&lt;&gt;"",IF($AN21="0-",AX21,IF($AN21="+0",BD21,IF($AN21="+-",BJ21,AR21))),"")</f>
        <v>2</v>
      </c>
      <c r="P21" s="194" t="s">
        <v>40</v>
      </c>
      <c r="Q21" s="194">
        <f>IF($L22&lt;&gt;"",IF($AN21="0-",AY21,IF($AN21="+0",BE21,IF($AN21="+-",BK21,AS21))),"")</f>
        <v>0</v>
      </c>
      <c r="R21" s="196" t="s">
        <v>48</v>
      </c>
      <c r="T21" s="135" t="s">
        <v>86</v>
      </c>
      <c r="U21" s="135"/>
      <c r="V21" s="135"/>
      <c r="W21" s="135"/>
      <c r="X21" s="135"/>
      <c r="Y21" s="135"/>
      <c r="Z21" s="135"/>
      <c r="AA21" s="135"/>
      <c r="AB21" s="135"/>
      <c r="AC21" s="135"/>
      <c r="AD21" s="135"/>
      <c r="AE21" s="135"/>
      <c r="AF21" s="135"/>
      <c r="AG21" s="135"/>
      <c r="AH21" s="4"/>
      <c r="AI21" s="4"/>
      <c r="AJ21" s="4"/>
      <c r="AM21" s="10"/>
      <c r="AN21" s="255"/>
      <c r="AO21" s="257" t="str">
        <f>IF(AN21&lt;&gt;"",VLOOKUP(AN21,$AP$9:$AQ$12,2),"")</f>
        <v/>
      </c>
      <c r="AP21" s="47"/>
      <c r="AQ21" s="47"/>
      <c r="AR21" s="57">
        <f>IF(AV21&gt;=12,DATEDIF(BS21,BV21,"y")+1,DATEDIF(BS21,BV21,"y"))</f>
        <v>2</v>
      </c>
      <c r="AS21" s="57">
        <f>IF(AV21&gt;=12,AV21-12,AV21)</f>
        <v>0</v>
      </c>
      <c r="AT21" s="56">
        <f>IF(AW21&lt;=15,"半",0)</f>
        <v>0</v>
      </c>
      <c r="AU21" s="55">
        <f>DATEDIF(BS21,BV21,"y")</f>
        <v>1</v>
      </c>
      <c r="AV21" s="52">
        <f>IF(AW21&gt;=16,DATEDIF(BS21,BV21,"ym")+1,DATEDIF(BS21,BV21,"ym"))</f>
        <v>12</v>
      </c>
      <c r="AW21" s="54">
        <f>DATEDIF(BS21,BV21,"md")</f>
        <v>29</v>
      </c>
      <c r="AX21" s="57">
        <f>IF(BB21&gt;=12,DATEDIF(BS21,BW21,"y")+1,DATEDIF(BS21,BW21,"y"))</f>
        <v>1</v>
      </c>
      <c r="AY21" s="57">
        <f>IF(BB21&gt;=12,BB21-12,BB21)</f>
        <v>11</v>
      </c>
      <c r="AZ21" s="56" t="str">
        <f>IF(BC21&lt;=15,"半",0)</f>
        <v>半</v>
      </c>
      <c r="BA21" s="55">
        <f>DATEDIF(BS21,BW21,"y")</f>
        <v>1</v>
      </c>
      <c r="BB21" s="52">
        <f>IF(BC21&gt;=16,DATEDIF(BS21,BW21,"ym")+1,DATEDIF(BS21,BW21,"ym"))</f>
        <v>11</v>
      </c>
      <c r="BC21" s="54">
        <f>DATEDIF(BS21,BW21,"md")</f>
        <v>14</v>
      </c>
      <c r="BD21" s="57">
        <f>IF(BH21&gt;=12,DATEDIF(BT21,BV21,"y")+1,DATEDIF(BT21,BV21,"y"))</f>
        <v>1</v>
      </c>
      <c r="BE21" s="57">
        <f>IF(BH21&gt;=12,BH21-12,BH21)</f>
        <v>11</v>
      </c>
      <c r="BF21" s="56" t="str">
        <f>IF(BI21&lt;=15,"半",0)</f>
        <v>半</v>
      </c>
      <c r="BG21" s="55">
        <f>DATEDIF(BT21,BV21,"y")</f>
        <v>1</v>
      </c>
      <c r="BH21" s="52">
        <f>IF(BI21&gt;=16,DATEDIF(BT21,BV21,"ym")+1,DATEDIF(BT21,BV21,"ym"))</f>
        <v>11</v>
      </c>
      <c r="BI21" s="52">
        <f>DATEDIF(BT21,BV21,"md")</f>
        <v>14</v>
      </c>
      <c r="BJ21" s="57">
        <f>IF(BN21&gt;=12,DATEDIF(BT21,BW21,"y")+1,DATEDIF(BT21,BW21,"y"))</f>
        <v>1</v>
      </c>
      <c r="BK21" s="57">
        <f>IF(BN21&gt;=12,BN21-12,BN21)</f>
        <v>11</v>
      </c>
      <c r="BL21" s="56">
        <f>IF(BO21&lt;=15,"半",0)</f>
        <v>0</v>
      </c>
      <c r="BM21" s="55">
        <f>DATEDIF(BT21,BW21,"y")</f>
        <v>1</v>
      </c>
      <c r="BN21" s="52">
        <f>IF(BO21&gt;=16,DATEDIF(BT21,BW21,"ym")+1,DATEDIF(BT21,BW21,"ym"))</f>
        <v>11</v>
      </c>
      <c r="BO21" s="54">
        <f>DATEDIF(BT21,BW21,"md")</f>
        <v>30</v>
      </c>
      <c r="BP21" s="52"/>
      <c r="BQ21" s="53">
        <f>IF(L22="現在",$AM$8,L22)</f>
        <v>44469</v>
      </c>
      <c r="BR21" s="52">
        <v>2</v>
      </c>
      <c r="BS21" s="51">
        <f>IF(DAY(L21)&lt;=15,L21-DAY(L21)+1,L21-DAY(L21)+16)</f>
        <v>43739</v>
      </c>
      <c r="BT21" s="51">
        <f>IF(DAY(BS21)=1,BS21+15,CC21)</f>
        <v>43754</v>
      </c>
      <c r="BU21" s="49"/>
      <c r="BV21" s="58">
        <f>IF(CL21&gt;=16,CJ21,IF(L22="現在",$AM$8-CL21+15,L22-CL21+15))</f>
        <v>44469</v>
      </c>
      <c r="BW21" s="50">
        <f>IF(DAY(BV21)=15,BV21-DAY(BV21),BV21-DAY(BV21)+15)</f>
        <v>44454</v>
      </c>
      <c r="BX21" s="49"/>
      <c r="BY21" s="49"/>
      <c r="BZ21" s="47">
        <f>YEAR(J21)</f>
        <v>1900</v>
      </c>
      <c r="CA21" s="47">
        <f>MONTH(J21)+1</f>
        <v>2</v>
      </c>
      <c r="CB21" s="48" t="str">
        <f>CONCATENATE(BZ21,"/",CA21,"/",1)</f>
        <v>1900/2/1</v>
      </c>
      <c r="CC21" s="48">
        <f>CB21+1-1</f>
        <v>32</v>
      </c>
      <c r="CD21" s="48">
        <f>CB21-1</f>
        <v>31</v>
      </c>
      <c r="CE21" s="47">
        <f>DAY(CD21)</f>
        <v>31</v>
      </c>
      <c r="CF21" s="47">
        <f>DAY(J21)</f>
        <v>0</v>
      </c>
      <c r="CG21" s="47">
        <f>YEAR(BQ21)</f>
        <v>2021</v>
      </c>
      <c r="CH21" s="47">
        <f>IF(MONTH(BQ21)=12,MONTH(BQ21)-12+1,MONTH(BQ21)+1)</f>
        <v>10</v>
      </c>
      <c r="CI21" s="48" t="str">
        <f>IF(CH21=1,CONCATENATE(CG21+1,"/",CH21,"/",1),CONCATENATE(CG21,"/",CH21,"/",1))</f>
        <v>2021/10/1</v>
      </c>
      <c r="CJ21" s="48">
        <f>CI21-1</f>
        <v>44469</v>
      </c>
      <c r="CK21" s="47">
        <f>DAY(CJ21)</f>
        <v>30</v>
      </c>
      <c r="CL21" s="47">
        <f>DAY(BQ21)</f>
        <v>30</v>
      </c>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row>
    <row r="22" spans="1:119" ht="17.149999999999999" customHeight="1">
      <c r="A22" s="159"/>
      <c r="B22" s="217"/>
      <c r="C22" s="218"/>
      <c r="D22" s="218"/>
      <c r="E22" s="218"/>
      <c r="F22" s="218"/>
      <c r="G22" s="218"/>
      <c r="H22" s="218"/>
      <c r="I22" s="218"/>
      <c r="J22" s="219"/>
      <c r="K22" s="65" t="s">
        <v>51</v>
      </c>
      <c r="L22" s="181">
        <v>44469</v>
      </c>
      <c r="M22" s="181"/>
      <c r="N22" s="182"/>
      <c r="O22" s="184"/>
      <c r="P22" s="195"/>
      <c r="Q22" s="195"/>
      <c r="R22" s="197"/>
      <c r="T22" s="156" t="s">
        <v>87</v>
      </c>
      <c r="U22" s="156"/>
      <c r="V22" s="156"/>
      <c r="W22" s="156"/>
      <c r="X22" s="156"/>
      <c r="Y22" s="156"/>
      <c r="Z22" s="156"/>
      <c r="AA22" s="156"/>
      <c r="AB22" s="156"/>
      <c r="AC22" s="156"/>
      <c r="AD22" s="156"/>
      <c r="AE22" s="156"/>
      <c r="AF22" s="156"/>
      <c r="AG22" s="156"/>
      <c r="AH22" s="4"/>
      <c r="AI22" s="4"/>
      <c r="AJ22" s="4"/>
      <c r="AM22" s="10"/>
      <c r="AN22" s="259"/>
      <c r="AO22" s="258"/>
      <c r="AP22" s="47"/>
      <c r="AQ22" s="47"/>
      <c r="AR22" s="57"/>
      <c r="AS22" s="57"/>
      <c r="AT22" s="56"/>
      <c r="AU22" s="55"/>
      <c r="AV22" s="52"/>
      <c r="AW22" s="54"/>
      <c r="AX22" s="57"/>
      <c r="AY22" s="57"/>
      <c r="AZ22" s="56"/>
      <c r="BA22" s="55"/>
      <c r="BB22" s="52"/>
      <c r="BC22" s="54"/>
      <c r="BD22" s="57"/>
      <c r="BE22" s="57"/>
      <c r="BF22" s="56"/>
      <c r="BG22" s="55"/>
      <c r="BH22" s="52"/>
      <c r="BI22" s="52"/>
      <c r="BJ22" s="57"/>
      <c r="BK22" s="57"/>
      <c r="BL22" s="56"/>
      <c r="BM22" s="55"/>
      <c r="BN22" s="52"/>
      <c r="BO22" s="54"/>
      <c r="BP22" s="52"/>
      <c r="BQ22" s="53"/>
      <c r="BR22" s="52"/>
      <c r="BS22" s="51"/>
      <c r="BT22" s="51"/>
      <c r="BU22" s="49"/>
      <c r="BV22" s="58"/>
      <c r="BW22" s="50"/>
      <c r="BX22" s="49"/>
      <c r="BY22" s="49"/>
      <c r="BZ22" s="47"/>
      <c r="CA22" s="47"/>
      <c r="CB22" s="48"/>
      <c r="CC22" s="48"/>
      <c r="CD22" s="48"/>
      <c r="CE22" s="47"/>
      <c r="CF22" s="47"/>
      <c r="CG22" s="47"/>
      <c r="CH22" s="47"/>
      <c r="CI22" s="48"/>
      <c r="CJ22" s="48"/>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row>
    <row r="23" spans="1:119" ht="17.149999999999999" customHeight="1">
      <c r="A23" s="159"/>
      <c r="B23" s="214" t="s">
        <v>88</v>
      </c>
      <c r="C23" s="215"/>
      <c r="D23" s="215"/>
      <c r="E23" s="215"/>
      <c r="F23" s="215"/>
      <c r="G23" s="215"/>
      <c r="H23" s="215"/>
      <c r="I23" s="215"/>
      <c r="J23" s="216"/>
      <c r="K23" s="104" t="s">
        <v>47</v>
      </c>
      <c r="L23" s="181">
        <v>44470</v>
      </c>
      <c r="M23" s="181"/>
      <c r="N23" s="182"/>
      <c r="O23" s="183">
        <f>IF($L23&lt;&gt;"",IF($AN23="0-",AX23,IF($AN23="+0",BD23,IF($AN23="+-",BJ23,AR23))),"")</f>
        <v>5</v>
      </c>
      <c r="P23" s="194" t="s">
        <v>40</v>
      </c>
      <c r="Q23" s="194">
        <f>IF($L24&lt;&gt;"",IF($AN23="0-",AY23,IF($AN23="+0",BE23,IF($AN23="+-",BK23,AS23))),"")</f>
        <v>0</v>
      </c>
      <c r="R23" s="196" t="s">
        <v>48</v>
      </c>
      <c r="T23" s="156" t="s">
        <v>89</v>
      </c>
      <c r="U23" s="156"/>
      <c r="V23" s="156"/>
      <c r="W23" s="156"/>
      <c r="X23" s="156"/>
      <c r="Y23" s="156"/>
      <c r="Z23" s="156"/>
      <c r="AA23" s="156"/>
      <c r="AB23" s="156"/>
      <c r="AC23" s="156"/>
      <c r="AD23" s="156"/>
      <c r="AE23" s="156"/>
      <c r="AF23" s="156"/>
      <c r="AG23" s="156"/>
      <c r="AH23" s="4"/>
      <c r="AI23" s="4"/>
      <c r="AJ23" s="4"/>
      <c r="AM23" s="10"/>
      <c r="AN23" s="255"/>
      <c r="AO23" s="257" t="str">
        <f>IF(AN23&lt;&gt;"",VLOOKUP(AN23,$AP$9:$AQ$12,2),"")</f>
        <v/>
      </c>
      <c r="AP23" s="47"/>
      <c r="AQ23" s="47"/>
      <c r="AR23" s="57">
        <f>IF(AV23&gt;=12,DATEDIF(BS23,BV23,"y")+1,DATEDIF(BS23,BV23,"y"))</f>
        <v>5</v>
      </c>
      <c r="AS23" s="57">
        <f>IF(AV23&gt;=12,AV23-12,AV23)</f>
        <v>0</v>
      </c>
      <c r="AT23" s="56" t="str">
        <f>IF(AW23&lt;=15,"半",0)</f>
        <v>半</v>
      </c>
      <c r="AU23" s="68">
        <f>DATEDIF(BS23,BV23,"y")</f>
        <v>5</v>
      </c>
      <c r="AV23" s="67">
        <f>IF(AW23&gt;=16,DATEDIF(BS23,BV23,"ym")+1,DATEDIF(BS23,BV23,"ym"))</f>
        <v>0</v>
      </c>
      <c r="AW23" s="66">
        <f>DATEDIF(BS23,BV23,"md")</f>
        <v>14</v>
      </c>
      <c r="AX23" s="57">
        <f>IF(BB23&gt;=12,DATEDIF(BS23,BW23,"y")+1,DATEDIF(BS23,BW23,"y"))</f>
        <v>5</v>
      </c>
      <c r="AY23" s="57">
        <f>IF(BB23&gt;=12,BB23-12,BB23)</f>
        <v>0</v>
      </c>
      <c r="AZ23" s="56">
        <f>IF(BC23&lt;=15,"半",0)</f>
        <v>0</v>
      </c>
      <c r="BA23" s="68">
        <f>DATEDIF(BS23,BW23,"y")</f>
        <v>4</v>
      </c>
      <c r="BB23" s="67">
        <f>IF(BC23&gt;=16,DATEDIF(BS23,BW23,"ym")+1,DATEDIF(BS23,BW23,"ym"))</f>
        <v>12</v>
      </c>
      <c r="BC23" s="66">
        <f>DATEDIF(BS23,BW23,"md")</f>
        <v>29</v>
      </c>
      <c r="BD23" s="57">
        <f>IF(BH23&gt;=12,DATEDIF(BT23,BV23,"y")+1,DATEDIF(BT23,BV23,"y"))</f>
        <v>5</v>
      </c>
      <c r="BE23" s="57">
        <f>IF(BH23&gt;=12,BH23-12,BH23)</f>
        <v>0</v>
      </c>
      <c r="BF23" s="56">
        <f>IF(BI23&lt;=15,"半",0)</f>
        <v>0</v>
      </c>
      <c r="BG23" s="68">
        <f>DATEDIF(BT23,BV23,"y")</f>
        <v>4</v>
      </c>
      <c r="BH23" s="67">
        <f>IF(BI23&gt;=16,DATEDIF(BT23,BV23,"ym")+1,DATEDIF(BT23,BV23,"ym"))</f>
        <v>12</v>
      </c>
      <c r="BI23" s="67">
        <f>DATEDIF(BT23,BV23,"md")</f>
        <v>29</v>
      </c>
      <c r="BJ23" s="57">
        <f>IF(BN23&gt;=12,DATEDIF(BT23,BW23,"y")+1,DATEDIF(BT23,BW23,"y"))</f>
        <v>4</v>
      </c>
      <c r="BK23" s="57">
        <f>IF(BN23&gt;=12,BN23-12,BN23)</f>
        <v>11</v>
      </c>
      <c r="BL23" s="56" t="str">
        <f>IF(BO23&lt;=15,"半",0)</f>
        <v>半</v>
      </c>
      <c r="BM23" s="68">
        <f>DATEDIF(BT23,BW23,"y")</f>
        <v>4</v>
      </c>
      <c r="BN23" s="67">
        <f>IF(BO23&gt;=16,DATEDIF(BT23,BW23,"ym")+1,DATEDIF(BT23,BW23,"ym"))</f>
        <v>11</v>
      </c>
      <c r="BO23" s="66">
        <f>DATEDIF(BT23,BW23,"md")</f>
        <v>14</v>
      </c>
      <c r="BP23" s="52"/>
      <c r="BQ23" s="53">
        <f>IF(L24="現在",$AM$8,L24)</f>
        <v>46307</v>
      </c>
      <c r="BR23" s="52">
        <v>0</v>
      </c>
      <c r="BS23" s="51">
        <f>IF(DAY(L23)&lt;=15,L23-DAY(L23)+1,L23-DAY(L23)+16)</f>
        <v>44470</v>
      </c>
      <c r="BT23" s="51">
        <f>IF(DAY(BS23)=1,BS23+15,CC23)</f>
        <v>44485</v>
      </c>
      <c r="BU23" s="49"/>
      <c r="BV23" s="58">
        <f>IF(CL23&gt;=16,CJ23,IF(L24="現在",$AM$8-CL23+15,L24-CL23+15))</f>
        <v>46310</v>
      </c>
      <c r="BW23" s="50">
        <f>IF(DAY(BV23)=15,BV23-DAY(BV23),BV23-DAY(BV23)+15)</f>
        <v>46295</v>
      </c>
      <c r="BX23" s="49"/>
      <c r="BY23" s="49"/>
      <c r="BZ23" s="47">
        <f>YEAR(J23)</f>
        <v>1900</v>
      </c>
      <c r="CA23" s="47">
        <f>MONTH(J23)+1</f>
        <v>2</v>
      </c>
      <c r="CB23" s="48" t="str">
        <f>CONCATENATE(BZ23,"/",CA23,"/",1)</f>
        <v>1900/2/1</v>
      </c>
      <c r="CC23" s="48">
        <f>CB23+1-1</f>
        <v>32</v>
      </c>
      <c r="CD23" s="48">
        <f>CB23-1</f>
        <v>31</v>
      </c>
      <c r="CE23" s="47">
        <f>DAY(CD23)</f>
        <v>31</v>
      </c>
      <c r="CF23" s="47">
        <f>DAY(J23)</f>
        <v>0</v>
      </c>
      <c r="CG23" s="47">
        <f>YEAR(BQ23)</f>
        <v>2026</v>
      </c>
      <c r="CH23" s="47">
        <f>IF(MONTH(BQ23)=12,MONTH(BQ23)-12+1,MONTH(BQ23)+1)</f>
        <v>11</v>
      </c>
      <c r="CI23" s="48" t="str">
        <f>IF(CH23=1,CONCATENATE(CG23+1,"/",CH23,"/",1),CONCATENATE(CG23,"/",CH23,"/",1))</f>
        <v>2026/11/1</v>
      </c>
      <c r="CJ23" s="48">
        <f>CI23-1</f>
        <v>46326</v>
      </c>
      <c r="CK23" s="47">
        <f>DAY(CJ23)</f>
        <v>31</v>
      </c>
      <c r="CL23" s="47">
        <f>DAY(BQ23)</f>
        <v>12</v>
      </c>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row>
    <row r="24" spans="1:119" ht="17.149999999999999" customHeight="1">
      <c r="A24" s="159"/>
      <c r="B24" s="217"/>
      <c r="C24" s="218"/>
      <c r="D24" s="218"/>
      <c r="E24" s="218"/>
      <c r="F24" s="218"/>
      <c r="G24" s="218"/>
      <c r="H24" s="218"/>
      <c r="I24" s="218"/>
      <c r="J24" s="219"/>
      <c r="K24" s="65" t="s">
        <v>51</v>
      </c>
      <c r="L24" s="181">
        <v>46307</v>
      </c>
      <c r="M24" s="181"/>
      <c r="N24" s="182"/>
      <c r="O24" s="184"/>
      <c r="P24" s="195"/>
      <c r="Q24" s="195"/>
      <c r="R24" s="197"/>
      <c r="S24" s="7" t="s">
        <v>90</v>
      </c>
      <c r="T24" s="147" t="s">
        <v>91</v>
      </c>
      <c r="U24" s="147"/>
      <c r="V24" s="147"/>
      <c r="W24" s="147"/>
      <c r="X24" s="147"/>
      <c r="Y24" s="147"/>
      <c r="Z24" s="147"/>
      <c r="AA24" s="147"/>
      <c r="AB24" s="147"/>
      <c r="AC24" s="147"/>
      <c r="AD24" s="147"/>
      <c r="AE24" s="147"/>
      <c r="AF24" s="147"/>
      <c r="AG24" s="4"/>
      <c r="AH24" s="4"/>
      <c r="AI24" s="4"/>
      <c r="AJ24" s="4"/>
      <c r="AM24" s="10"/>
      <c r="AN24" s="256"/>
      <c r="AO24" s="258"/>
      <c r="AP24" s="47"/>
      <c r="AQ24" s="47"/>
      <c r="AR24" s="57"/>
      <c r="AS24" s="57"/>
      <c r="AT24" s="56"/>
      <c r="AU24" s="55"/>
      <c r="AV24" s="52"/>
      <c r="AW24" s="54"/>
      <c r="AX24" s="57"/>
      <c r="AY24" s="57"/>
      <c r="AZ24" s="56"/>
      <c r="BA24" s="55"/>
      <c r="BB24" s="52"/>
      <c r="BC24" s="54"/>
      <c r="BD24" s="57"/>
      <c r="BE24" s="57"/>
      <c r="BF24" s="56"/>
      <c r="BG24" s="55"/>
      <c r="BH24" s="52"/>
      <c r="BI24" s="52"/>
      <c r="BJ24" s="57"/>
      <c r="BK24" s="57"/>
      <c r="BL24" s="56"/>
      <c r="BM24" s="55"/>
      <c r="BN24" s="52"/>
      <c r="BO24" s="54"/>
      <c r="BP24" s="52"/>
      <c r="BQ24" s="53"/>
      <c r="BR24" s="52"/>
      <c r="BS24" s="51"/>
      <c r="BT24" s="51"/>
      <c r="BU24" s="49"/>
      <c r="BV24" s="58"/>
      <c r="BW24" s="50"/>
      <c r="BX24" s="49"/>
      <c r="BY24" s="49"/>
      <c r="BZ24" s="47"/>
      <c r="CA24" s="47"/>
      <c r="CB24" s="48"/>
      <c r="CC24" s="48"/>
      <c r="CD24" s="48"/>
      <c r="CE24" s="47"/>
      <c r="CF24" s="47"/>
      <c r="CG24" s="47"/>
      <c r="CH24" s="47"/>
      <c r="CI24" s="48"/>
      <c r="CJ24" s="48"/>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row>
    <row r="25" spans="1:119" ht="17.149999999999999" customHeight="1">
      <c r="A25" s="159"/>
      <c r="B25" s="175" t="s">
        <v>92</v>
      </c>
      <c r="C25" s="176"/>
      <c r="D25" s="176"/>
      <c r="E25" s="176"/>
      <c r="F25" s="176"/>
      <c r="G25" s="176"/>
      <c r="H25" s="176"/>
      <c r="I25" s="176"/>
      <c r="J25" s="177"/>
      <c r="K25" s="104" t="s">
        <v>47</v>
      </c>
      <c r="L25" s="181">
        <v>44652</v>
      </c>
      <c r="M25" s="181"/>
      <c r="N25" s="182"/>
      <c r="O25" s="183">
        <f>IF($L25&lt;&gt;"",IF($AN25="0-",AX25,IF($AN25="+0",BD25,IF($AN25="+-",BJ25,AR25))),"")</f>
        <v>4</v>
      </c>
      <c r="P25" s="194" t="s">
        <v>40</v>
      </c>
      <c r="Q25" s="194">
        <f>IF($L26&lt;&gt;"",IF($AN25="0-",AY25,IF($AN25="+0",BE25,IF($AN25="+-",BK25,AS25))),"")</f>
        <v>6</v>
      </c>
      <c r="R25" s="196" t="s">
        <v>48</v>
      </c>
      <c r="T25" s="268"/>
      <c r="U25" s="268"/>
      <c r="V25" s="268"/>
      <c r="W25" s="268"/>
      <c r="X25" s="268"/>
      <c r="Y25" s="268"/>
      <c r="Z25" s="268"/>
      <c r="AA25" s="268"/>
      <c r="AB25" s="268"/>
      <c r="AC25" s="268"/>
      <c r="AD25" s="268"/>
      <c r="AE25" s="268"/>
      <c r="AF25" s="268"/>
      <c r="AG25" s="4"/>
      <c r="AH25" s="4"/>
      <c r="AI25" s="4"/>
      <c r="AJ25" s="4"/>
      <c r="AN25" s="255"/>
      <c r="AO25" s="257" t="str">
        <f>IF(AN25&lt;&gt;"",VLOOKUP(AN25,$AP$9:$AQ$12,2),"")</f>
        <v/>
      </c>
      <c r="AP25" s="47"/>
      <c r="AQ25" s="47"/>
      <c r="AR25" s="57">
        <f>IF(AV25&gt;=12,DATEDIF(BS25,BV25,"y")+1,DATEDIF(BS25,BV25,"y"))</f>
        <v>4</v>
      </c>
      <c r="AS25" s="57">
        <f>IF(AV25&gt;=12,AV25-12,AV25)</f>
        <v>6</v>
      </c>
      <c r="AT25" s="56" t="str">
        <f>IF(AW25&lt;=15,"半",0)</f>
        <v>半</v>
      </c>
      <c r="AU25" s="55">
        <f>DATEDIF(BS25,BV25,"y")</f>
        <v>4</v>
      </c>
      <c r="AV25" s="52">
        <f>IF(AW25&gt;=16,DATEDIF(BS25,BV25,"ym")+1,DATEDIF(BS25,BV25,"ym"))</f>
        <v>6</v>
      </c>
      <c r="AW25" s="54">
        <f>DATEDIF(BS25,BV25,"md")</f>
        <v>14</v>
      </c>
      <c r="AX25" s="57">
        <f>IF(BB25&gt;=12,DATEDIF(BS25,BW25,"y")+1,DATEDIF(BS25,BW25,"y"))</f>
        <v>4</v>
      </c>
      <c r="AY25" s="57">
        <f>IF(BB25&gt;=12,BB25-12,BB25)</f>
        <v>6</v>
      </c>
      <c r="AZ25" s="56">
        <f>IF(BC25&lt;=15,"半",0)</f>
        <v>0</v>
      </c>
      <c r="BA25" s="55">
        <f>DATEDIF(BS25,BW25,"y")</f>
        <v>4</v>
      </c>
      <c r="BB25" s="52">
        <f>IF(BC25&gt;=16,DATEDIF(BS25,BW25,"ym")+1,DATEDIF(BS25,BW25,"ym"))</f>
        <v>6</v>
      </c>
      <c r="BC25" s="54">
        <f>DATEDIF(BS25,BW25,"md")</f>
        <v>29</v>
      </c>
      <c r="BD25" s="57">
        <f>IF(BH25&gt;=12,DATEDIF(BT25,BV25,"y")+1,DATEDIF(BT25,BV25,"y"))</f>
        <v>4</v>
      </c>
      <c r="BE25" s="57">
        <f>IF(BH25&gt;=12,BH25-12,BH25)</f>
        <v>6</v>
      </c>
      <c r="BF25" s="56">
        <f>IF(BI25&lt;=15,"半",0)</f>
        <v>0</v>
      </c>
      <c r="BG25" s="55">
        <f>DATEDIF(BT25,BV25,"y")</f>
        <v>4</v>
      </c>
      <c r="BH25" s="52">
        <f>IF(BI25&gt;=16,DATEDIF(BT25,BV25,"ym")+1,DATEDIF(BT25,BV25,"ym"))</f>
        <v>6</v>
      </c>
      <c r="BI25" s="52">
        <f>DATEDIF(BT25,BV25,"md")</f>
        <v>29</v>
      </c>
      <c r="BJ25" s="57">
        <f>IF(BN25&gt;=12,DATEDIF(BT25,BW25,"y")+1,DATEDIF(BT25,BW25,"y"))</f>
        <v>4</v>
      </c>
      <c r="BK25" s="57">
        <f>IF(BN25&gt;=12,BN25-12,BN25)</f>
        <v>5</v>
      </c>
      <c r="BL25" s="56" t="str">
        <f>IF(BO25&lt;=15,"半",0)</f>
        <v>半</v>
      </c>
      <c r="BM25" s="55">
        <f>DATEDIF(BT25,BW25,"y")</f>
        <v>4</v>
      </c>
      <c r="BN25" s="52">
        <f>IF(BO25&gt;=16,DATEDIF(BT25,BW25,"ym")+1,DATEDIF(BT25,BW25,"ym"))</f>
        <v>5</v>
      </c>
      <c r="BO25" s="54">
        <f>DATEDIF(BT25,BW25,"md")</f>
        <v>14</v>
      </c>
      <c r="BP25" s="52"/>
      <c r="BQ25" s="53">
        <f>IF(L26="現在",$AM$8,L26)</f>
        <v>46307</v>
      </c>
      <c r="BR25" s="52">
        <v>1</v>
      </c>
      <c r="BS25" s="51">
        <f>IF(DAY(L25)&lt;=15,L25-DAY(L25)+1,L25-DAY(L25)+16)</f>
        <v>44652</v>
      </c>
      <c r="BT25" s="51">
        <f>IF(DAY(BS25)=1,BS25+15,CC25)</f>
        <v>44667</v>
      </c>
      <c r="BU25" s="49"/>
      <c r="BV25" s="58">
        <f>IF(CL25&gt;=16,CJ25,IF(L26="現在",$AM$8-CL25+15,L26-CL25+15))</f>
        <v>46310</v>
      </c>
      <c r="BW25" s="50">
        <f>IF(DAY(BV25)=15,BV25-DAY(BV25),BV25-DAY(BV25)+15)</f>
        <v>46295</v>
      </c>
      <c r="BX25" s="49"/>
      <c r="BY25" s="49"/>
      <c r="BZ25" s="47">
        <f>YEAR(J25)</f>
        <v>1900</v>
      </c>
      <c r="CA25" s="47">
        <f>MONTH(J25)+1</f>
        <v>2</v>
      </c>
      <c r="CB25" s="48" t="str">
        <f>CONCATENATE(BZ25,"/",CA25,"/",1)</f>
        <v>1900/2/1</v>
      </c>
      <c r="CC25" s="48">
        <f>CB25+1-1</f>
        <v>32</v>
      </c>
      <c r="CD25" s="48">
        <f>CB25-1</f>
        <v>31</v>
      </c>
      <c r="CE25" s="47">
        <f>DAY(CD25)</f>
        <v>31</v>
      </c>
      <c r="CF25" s="47">
        <f>DAY(J25)</f>
        <v>0</v>
      </c>
      <c r="CG25" s="47">
        <f>YEAR(BQ25)</f>
        <v>2026</v>
      </c>
      <c r="CH25" s="47">
        <f>IF(MONTH(BQ25)=12,MONTH(BQ25)-12+1,MONTH(BQ25)+1)</f>
        <v>11</v>
      </c>
      <c r="CI25" s="48" t="str">
        <f>IF(CH25=1,CONCATENATE(CG25+1,"/",CH25,"/",1),CONCATENATE(CG25,"/",CH25,"/",1))</f>
        <v>2026/11/1</v>
      </c>
      <c r="CJ25" s="48">
        <f>CI25-1</f>
        <v>46326</v>
      </c>
      <c r="CK25" s="47">
        <f>DAY(CJ25)</f>
        <v>31</v>
      </c>
      <c r="CL25" s="47">
        <f>DAY(BQ25)</f>
        <v>12</v>
      </c>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row>
    <row r="26" spans="1:119" ht="17.149999999999999" customHeight="1">
      <c r="A26" s="159"/>
      <c r="B26" s="178"/>
      <c r="C26" s="179"/>
      <c r="D26" s="179"/>
      <c r="E26" s="179"/>
      <c r="F26" s="179"/>
      <c r="G26" s="179"/>
      <c r="H26" s="179"/>
      <c r="I26" s="179"/>
      <c r="J26" s="180"/>
      <c r="K26" s="65" t="s">
        <v>51</v>
      </c>
      <c r="L26" s="181">
        <v>46307</v>
      </c>
      <c r="M26" s="181"/>
      <c r="N26" s="182"/>
      <c r="O26" s="184"/>
      <c r="P26" s="195"/>
      <c r="Q26" s="195"/>
      <c r="R26" s="197"/>
      <c r="T26" s="142" t="s">
        <v>93</v>
      </c>
      <c r="U26" s="143"/>
      <c r="V26" s="148"/>
      <c r="W26" s="116" t="s">
        <v>94</v>
      </c>
      <c r="X26" s="116" t="s">
        <v>95</v>
      </c>
      <c r="Y26" s="116" t="s">
        <v>96</v>
      </c>
      <c r="Z26" s="116" t="s">
        <v>97</v>
      </c>
      <c r="AA26" s="220" t="s">
        <v>98</v>
      </c>
      <c r="AB26" s="221"/>
      <c r="AC26" s="221"/>
      <c r="AD26" s="221"/>
      <c r="AE26" s="221"/>
      <c r="AF26" s="222"/>
      <c r="AG26" s="4"/>
      <c r="AH26" s="4"/>
      <c r="AI26" s="4"/>
      <c r="AJ26" s="4"/>
      <c r="AN26" s="256"/>
      <c r="AO26" s="258"/>
      <c r="AP26" s="47"/>
      <c r="AQ26" s="47"/>
      <c r="AR26" s="57"/>
      <c r="AS26" s="57"/>
      <c r="AT26" s="56"/>
      <c r="AU26" s="55"/>
      <c r="AV26" s="52"/>
      <c r="AW26" s="54"/>
      <c r="AX26" s="57"/>
      <c r="AY26" s="57"/>
      <c r="AZ26" s="56"/>
      <c r="BA26" s="55"/>
      <c r="BB26" s="52"/>
      <c r="BC26" s="54"/>
      <c r="BD26" s="57"/>
      <c r="BE26" s="57"/>
      <c r="BF26" s="56"/>
      <c r="BG26" s="55"/>
      <c r="BH26" s="52"/>
      <c r="BI26" s="52"/>
      <c r="BJ26" s="57"/>
      <c r="BK26" s="57"/>
      <c r="BL26" s="56"/>
      <c r="BM26" s="55"/>
      <c r="BN26" s="52"/>
      <c r="BO26" s="54"/>
      <c r="BP26" s="52"/>
      <c r="BQ26" s="53"/>
      <c r="BR26" s="52"/>
      <c r="BS26" s="51"/>
      <c r="BT26" s="51"/>
      <c r="BU26" s="49"/>
      <c r="BV26" s="50"/>
      <c r="BW26" s="50"/>
      <c r="BX26" s="49"/>
      <c r="BY26" s="49"/>
      <c r="BZ26" s="47"/>
      <c r="CA26" s="47"/>
      <c r="CB26" s="48"/>
      <c r="CC26" s="48"/>
      <c r="CD26" s="48"/>
      <c r="CE26" s="47"/>
      <c r="CF26" s="47"/>
      <c r="CG26" s="47"/>
      <c r="CH26" s="47"/>
      <c r="CI26" s="48"/>
      <c r="CJ26" s="48"/>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row>
    <row r="27" spans="1:119" ht="13.4" customHeight="1">
      <c r="A27" s="159"/>
      <c r="B27" s="185" t="s">
        <v>99</v>
      </c>
      <c r="C27" s="186"/>
      <c r="D27" s="186"/>
      <c r="E27" s="186"/>
      <c r="F27" s="186"/>
      <c r="G27" s="186"/>
      <c r="H27" s="186"/>
      <c r="I27" s="186"/>
      <c r="J27" s="187"/>
      <c r="K27" s="186" t="s">
        <v>100</v>
      </c>
      <c r="L27" s="186"/>
      <c r="M27" s="186"/>
      <c r="N27" s="186"/>
      <c r="O27" s="186"/>
      <c r="P27" s="186"/>
      <c r="Q27" s="186"/>
      <c r="R27" s="187"/>
      <c r="T27" s="223" t="s">
        <v>101</v>
      </c>
      <c r="U27" s="224"/>
      <c r="V27" s="225"/>
      <c r="W27" s="116" t="s">
        <v>102</v>
      </c>
      <c r="X27" s="116"/>
      <c r="Y27" s="116"/>
      <c r="Z27" s="116" t="s">
        <v>102</v>
      </c>
      <c r="AA27" s="220"/>
      <c r="AB27" s="221"/>
      <c r="AC27" s="221"/>
      <c r="AD27" s="221"/>
      <c r="AE27" s="221"/>
      <c r="AF27" s="222"/>
      <c r="AG27" s="4"/>
      <c r="AH27" s="4"/>
      <c r="AI27" s="4"/>
      <c r="AJ27" s="4"/>
      <c r="AN27" s="255"/>
      <c r="AO27" s="257" t="str">
        <f>IF(AN27&lt;&gt;"",VLOOKUP(AN27,$AP$9:$AQ$12,2),"")</f>
        <v/>
      </c>
      <c r="AP27" s="47"/>
      <c r="AQ27" s="47"/>
      <c r="AR27" s="57">
        <f>IF(AV27&gt;=12,DATEDIF(BS27,BV27,"y")+1,DATEDIF(BS27,BV27,"y"))</f>
        <v>31</v>
      </c>
      <c r="AS27" s="57">
        <f>IF(AV27&gt;=12,AV27-12,AV27)</f>
        <v>6</v>
      </c>
      <c r="AT27" s="56" t="str">
        <f>IF(AW27&lt;=15,"半",0)</f>
        <v>半</v>
      </c>
      <c r="AU27" s="55">
        <f>DATEDIF(BS27,BV27,"y")</f>
        <v>31</v>
      </c>
      <c r="AV27" s="52">
        <f>IF(AW27&gt;=16,DATEDIF(BS27,BV27,"ym")+1,DATEDIF(BS27,BV27,"ym"))</f>
        <v>6</v>
      </c>
      <c r="AW27" s="54">
        <f>DATEDIF(BS27,BV27,"md")</f>
        <v>14</v>
      </c>
      <c r="AX27" s="57">
        <f>IF(BB27&gt;=12,DATEDIF(BS27,BW27,"y")+1,DATEDIF(BS27,BW27,"y"))</f>
        <v>31</v>
      </c>
      <c r="AY27" s="57">
        <f>IF(BB27&gt;=12,BB27-12,BB27)</f>
        <v>6</v>
      </c>
      <c r="AZ27" s="56">
        <f>IF(BC27&lt;=15,"半",0)</f>
        <v>0</v>
      </c>
      <c r="BA27" s="55">
        <f>DATEDIF(BS27,BW27,"y")</f>
        <v>31</v>
      </c>
      <c r="BB27" s="52">
        <f>IF(BC27&gt;=16,DATEDIF(BS27,BW27,"ym")+1,DATEDIF(BS27,BW27,"ym"))</f>
        <v>6</v>
      </c>
      <c r="BC27" s="54">
        <f>DATEDIF(BS27,BW27,"md")</f>
        <v>29</v>
      </c>
      <c r="BD27" s="57">
        <f>IF(BH27&gt;=12,DATEDIF(BT27,BV27,"y")+1,DATEDIF(BT27,BV27,"y"))</f>
        <v>31</v>
      </c>
      <c r="BE27" s="57">
        <f>IF(BH27&gt;=12,BH27-12,BH27)</f>
        <v>6</v>
      </c>
      <c r="BF27" s="56">
        <f>IF(BI27&lt;=15,"半",0)</f>
        <v>0</v>
      </c>
      <c r="BG27" s="55">
        <f>DATEDIF(BT27,BV27,"y")</f>
        <v>31</v>
      </c>
      <c r="BH27" s="52">
        <f>IF(BI27&gt;=16,DATEDIF(BT27,BV27,"ym")+1,DATEDIF(BT27,BV27,"ym"))</f>
        <v>6</v>
      </c>
      <c r="BI27" s="52">
        <f>DATEDIF(BT27,BV27,"md")</f>
        <v>29</v>
      </c>
      <c r="BJ27" s="57">
        <f>IF(BN27&gt;=12,DATEDIF(BT27,BW27,"y")+1,DATEDIF(BT27,BW27,"y"))</f>
        <v>31</v>
      </c>
      <c r="BK27" s="57">
        <f>IF(BN27&gt;=12,BN27-12,BN27)</f>
        <v>5</v>
      </c>
      <c r="BL27" s="56" t="str">
        <f>IF(BO27&lt;=15,"半",0)</f>
        <v>半</v>
      </c>
      <c r="BM27" s="55">
        <f>DATEDIF(BT27,BW27,"y")</f>
        <v>31</v>
      </c>
      <c r="BN27" s="52">
        <f>IF(BO27&gt;=16,DATEDIF(BT27,BW27,"ym")+1,DATEDIF(BT27,BW27,"ym"))</f>
        <v>5</v>
      </c>
      <c r="BO27" s="54">
        <f>DATEDIF(BT27,BW27,"md")</f>
        <v>14</v>
      </c>
      <c r="BP27" s="52"/>
      <c r="BQ27" s="53">
        <f>IF(E28="現在",$AM$8,E28)</f>
        <v>46307</v>
      </c>
      <c r="BR27" s="52">
        <v>2</v>
      </c>
      <c r="BS27" s="51">
        <f>IF(DAY(B28)&lt;=15,B28-DAY(B28)+1,B28-DAY(B28)+16)</f>
        <v>34790</v>
      </c>
      <c r="BT27" s="51">
        <f>IF(DAY(BS27)=1,BS27+15,CC27)</f>
        <v>34805</v>
      </c>
      <c r="BU27" s="49"/>
      <c r="BV27" s="58">
        <f>IF(CL27&gt;=16,CJ27,IF(E28="現在",$AM$8-CL27+15,E28-CL27+15))</f>
        <v>46310</v>
      </c>
      <c r="BW27" s="50">
        <f>IF(DAY(BV27)=15,BV27-DAY(BV27),BV27-DAY(BV27)+15)</f>
        <v>46295</v>
      </c>
      <c r="BX27" s="49"/>
      <c r="BY27" s="49"/>
      <c r="BZ27" s="47">
        <f>YEAR(J27)</f>
        <v>1900</v>
      </c>
      <c r="CA27" s="47">
        <f>MONTH(J27)+1</f>
        <v>2</v>
      </c>
      <c r="CB27" s="48" t="str">
        <f>CONCATENATE(BZ27,"/",CA27,"/",1)</f>
        <v>1900/2/1</v>
      </c>
      <c r="CC27" s="48">
        <f>CB27+1-1</f>
        <v>32</v>
      </c>
      <c r="CD27" s="48">
        <f>CB27-1</f>
        <v>31</v>
      </c>
      <c r="CE27" s="47">
        <f>DAY(CD27)</f>
        <v>31</v>
      </c>
      <c r="CF27" s="47">
        <f>DAY(J27)</f>
        <v>0</v>
      </c>
      <c r="CG27" s="47">
        <f>YEAR(BQ27)</f>
        <v>2026</v>
      </c>
      <c r="CH27" s="47">
        <f>IF(MONTH(BQ27)=12,MONTH(BQ27)-12+1,MONTH(BQ27)+1)</f>
        <v>11</v>
      </c>
      <c r="CI27" s="48" t="str">
        <f>IF(CH27=1,CONCATENATE(CG27+1,"/",CH27,"/",1),CONCATENATE(CG27,"/",CH27,"/",1))</f>
        <v>2026/11/1</v>
      </c>
      <c r="CJ27" s="48">
        <f>CI27-1</f>
        <v>46326</v>
      </c>
      <c r="CK27" s="47">
        <f>DAY(CJ27)</f>
        <v>31</v>
      </c>
      <c r="CL27" s="47">
        <f>DAY(BQ27)</f>
        <v>12</v>
      </c>
    </row>
    <row r="28" spans="1:119" ht="17.149999999999999" customHeight="1">
      <c r="A28" s="160"/>
      <c r="B28" s="188">
        <f>MIN(L9:N26)</f>
        <v>34790</v>
      </c>
      <c r="C28" s="189"/>
      <c r="D28" s="107" t="s">
        <v>103</v>
      </c>
      <c r="E28" s="189">
        <f>MAX(L9:N26)</f>
        <v>46307</v>
      </c>
      <c r="F28" s="189"/>
      <c r="G28" s="64" t="s">
        <v>104</v>
      </c>
      <c r="H28" s="63">
        <f>IF($B28&lt;&gt;"",IF($AN27="0-",AX27,IF($AN27="+0",BD27,IF($AN27="+-",BJ27,AR27))),"")</f>
        <v>31</v>
      </c>
      <c r="I28" s="192" t="s">
        <v>40</v>
      </c>
      <c r="J28" s="193"/>
      <c r="K28" s="190">
        <v>42644</v>
      </c>
      <c r="L28" s="190"/>
      <c r="M28" s="62" t="s">
        <v>103</v>
      </c>
      <c r="N28" s="191">
        <v>46307</v>
      </c>
      <c r="O28" s="191"/>
      <c r="P28" s="61" t="s">
        <v>104</v>
      </c>
      <c r="Q28" s="60">
        <f>IF($K28&lt;&gt;"",IF($AN29="0-",AX29,IF($AN29="+0",BD29,IF($AN29="+-",BJ29,AR29))),"")</f>
        <v>10</v>
      </c>
      <c r="R28" s="59" t="s">
        <v>40</v>
      </c>
      <c r="T28" s="223" t="s">
        <v>105</v>
      </c>
      <c r="U28" s="224"/>
      <c r="V28" s="225"/>
      <c r="W28" s="116" t="s">
        <v>102</v>
      </c>
      <c r="X28" s="116"/>
      <c r="Y28" s="116"/>
      <c r="Z28" s="116" t="s">
        <v>102</v>
      </c>
      <c r="AA28" s="269" t="s">
        <v>106</v>
      </c>
      <c r="AB28" s="270"/>
      <c r="AC28" s="270"/>
      <c r="AD28" s="270"/>
      <c r="AE28" s="270"/>
      <c r="AF28" s="271"/>
      <c r="AG28" s="4"/>
      <c r="AH28" s="4"/>
      <c r="AI28" s="4"/>
      <c r="AJ28" s="4"/>
      <c r="AN28" s="256"/>
      <c r="AO28" s="258"/>
      <c r="AP28" s="47"/>
      <c r="AQ28" s="47"/>
      <c r="AR28" s="57"/>
      <c r="AS28" s="57"/>
      <c r="AT28" s="56"/>
      <c r="AU28" s="55"/>
      <c r="AV28" s="52"/>
      <c r="AW28" s="54"/>
      <c r="AX28" s="57"/>
      <c r="AY28" s="57"/>
      <c r="AZ28" s="56"/>
      <c r="BA28" s="55"/>
      <c r="BB28" s="52"/>
      <c r="BC28" s="54"/>
      <c r="BD28" s="57"/>
      <c r="BE28" s="57"/>
      <c r="BF28" s="56"/>
      <c r="BG28" s="55"/>
      <c r="BH28" s="52"/>
      <c r="BI28" s="52"/>
      <c r="BJ28" s="57"/>
      <c r="BK28" s="57"/>
      <c r="BL28" s="56"/>
      <c r="BM28" s="55"/>
      <c r="BN28" s="52"/>
      <c r="BO28" s="54"/>
      <c r="BP28" s="52"/>
      <c r="BQ28" s="53"/>
      <c r="BR28" s="52"/>
      <c r="BS28" s="51"/>
      <c r="BT28" s="51"/>
      <c r="BU28" s="49"/>
      <c r="BV28" s="50"/>
      <c r="BW28" s="50"/>
      <c r="BX28" s="49"/>
      <c r="BY28" s="49"/>
      <c r="BZ28" s="47"/>
      <c r="CA28" s="47"/>
      <c r="CB28" s="48"/>
      <c r="CC28" s="48"/>
      <c r="CD28" s="48"/>
      <c r="CE28" s="47"/>
      <c r="CF28" s="47"/>
      <c r="CG28" s="47"/>
      <c r="CH28" s="47"/>
      <c r="CI28" s="48"/>
      <c r="CJ28" s="48"/>
      <c r="CK28" s="47"/>
      <c r="CL28" s="47"/>
    </row>
    <row r="29" spans="1:119" ht="17.149999999999999" customHeight="1">
      <c r="A29" s="201" t="s">
        <v>107</v>
      </c>
      <c r="B29" s="213" t="s">
        <v>108</v>
      </c>
      <c r="C29" s="213"/>
      <c r="D29" s="213"/>
      <c r="E29" s="213"/>
      <c r="F29" s="213"/>
      <c r="G29" s="213"/>
      <c r="H29" s="213"/>
      <c r="I29" s="213" t="s">
        <v>109</v>
      </c>
      <c r="J29" s="213"/>
      <c r="K29" s="213"/>
      <c r="L29" s="213"/>
      <c r="M29" s="213"/>
      <c r="N29" s="167" t="s">
        <v>110</v>
      </c>
      <c r="O29" s="167"/>
      <c r="P29" s="167"/>
      <c r="Q29" s="167"/>
      <c r="R29" s="168"/>
      <c r="T29" s="223" t="s">
        <v>111</v>
      </c>
      <c r="U29" s="224"/>
      <c r="V29" s="225"/>
      <c r="W29" s="116" t="s">
        <v>102</v>
      </c>
      <c r="X29" s="116"/>
      <c r="Y29" s="116"/>
      <c r="Z29" s="116"/>
      <c r="AA29" s="272"/>
      <c r="AB29" s="273"/>
      <c r="AC29" s="273"/>
      <c r="AD29" s="273"/>
      <c r="AE29" s="273"/>
      <c r="AF29" s="274"/>
      <c r="AG29" s="4"/>
      <c r="AH29" s="4"/>
      <c r="AI29" s="4"/>
      <c r="AJ29" s="4"/>
      <c r="AN29" s="255"/>
      <c r="AO29" s="257" t="str">
        <f>IF(AN29&lt;&gt;"",VLOOKUP(AN29,$AP$9:$AQ$12,2),"")</f>
        <v/>
      </c>
      <c r="AP29" s="47"/>
      <c r="AQ29" s="47"/>
      <c r="AR29" s="57">
        <f>IF(AV29&gt;=12,DATEDIF(BS29,BV29,"y")+1,DATEDIF(BS29,BV29,"y"))</f>
        <v>10</v>
      </c>
      <c r="AS29" s="57">
        <f>IF(AV29&gt;=12,AV29-12,AV29)</f>
        <v>0</v>
      </c>
      <c r="AT29" s="56" t="str">
        <f>IF(AW29&lt;=15,"半",0)</f>
        <v>半</v>
      </c>
      <c r="AU29" s="55">
        <f>DATEDIF(BS29,BV29,"y")</f>
        <v>10</v>
      </c>
      <c r="AV29" s="52">
        <f>IF(AW29&gt;=16,DATEDIF(BS29,BV29,"ym")+1,DATEDIF(BS29,BV29,"ym"))</f>
        <v>0</v>
      </c>
      <c r="AW29" s="54">
        <f>DATEDIF(BS29,BV29,"md")</f>
        <v>14</v>
      </c>
      <c r="AX29" s="57">
        <f>IF(BB29&gt;=12,DATEDIF(BS29,BW29,"y")+1,DATEDIF(BS29,BW29,"y"))</f>
        <v>10</v>
      </c>
      <c r="AY29" s="57">
        <f>IF(BB29&gt;=12,BB29-12,BB29)</f>
        <v>0</v>
      </c>
      <c r="AZ29" s="56">
        <f>IF(BC29&lt;=15,"半",0)</f>
        <v>0</v>
      </c>
      <c r="BA29" s="55">
        <f>DATEDIF(BS29,BW29,"y")</f>
        <v>9</v>
      </c>
      <c r="BB29" s="52">
        <f>IF(BC29&gt;=16,DATEDIF(BS29,BW29,"ym")+1,DATEDIF(BS29,BW29,"ym"))</f>
        <v>12</v>
      </c>
      <c r="BC29" s="54">
        <f>DATEDIF(BS29,BW29,"md")</f>
        <v>29</v>
      </c>
      <c r="BD29" s="57">
        <f>IF(BH29&gt;=12,DATEDIF(BT29,BV29,"y")+1,DATEDIF(BT29,BV29,"y"))</f>
        <v>10</v>
      </c>
      <c r="BE29" s="57">
        <f>IF(BH29&gt;=12,BH29-12,BH29)</f>
        <v>0</v>
      </c>
      <c r="BF29" s="56">
        <f>IF(BI29&lt;=15,"半",0)</f>
        <v>0</v>
      </c>
      <c r="BG29" s="55">
        <f>DATEDIF(BT29,BV29,"y")</f>
        <v>9</v>
      </c>
      <c r="BH29" s="52">
        <f>IF(BI29&gt;=16,DATEDIF(BT29,BV29,"ym")+1,DATEDIF(BT29,BV29,"ym"))</f>
        <v>12</v>
      </c>
      <c r="BI29" s="52">
        <f>DATEDIF(BT29,BV29,"md")</f>
        <v>29</v>
      </c>
      <c r="BJ29" s="57">
        <f>IF(BN29&gt;=12,DATEDIF(BT29,BW29,"y")+1,DATEDIF(BT29,BW29,"y"))</f>
        <v>9</v>
      </c>
      <c r="BK29" s="57">
        <f>IF(BN29&gt;=12,BN29-12,BN29)</f>
        <v>11</v>
      </c>
      <c r="BL29" s="56" t="str">
        <f>IF(BO29&lt;=15,"半",0)</f>
        <v>半</v>
      </c>
      <c r="BM29" s="55">
        <f>DATEDIF(BT29,BW29,"y")</f>
        <v>9</v>
      </c>
      <c r="BN29" s="52">
        <f>IF(BO29&gt;=16,DATEDIF(BT29,BW29,"ym")+1,DATEDIF(BT29,BW29,"ym"))</f>
        <v>11</v>
      </c>
      <c r="BO29" s="54">
        <f>DATEDIF(BT29,BW29,"md")</f>
        <v>14</v>
      </c>
      <c r="BP29" s="52"/>
      <c r="BQ29" s="53">
        <f>IF(N28="現在",$AM$8,N28)</f>
        <v>46307</v>
      </c>
      <c r="BR29" s="52">
        <v>3</v>
      </c>
      <c r="BS29" s="51">
        <f>IF(DAY(K28)&lt;=15,K28-DAY(K28)+1,K28-DAY(K28)+16)</f>
        <v>42644</v>
      </c>
      <c r="BT29" s="51">
        <f>IF(DAY(BS29)=1,BS29+15,CC29)</f>
        <v>42659</v>
      </c>
      <c r="BU29" s="49"/>
      <c r="BV29" s="58">
        <f>IF(CL29&gt;=16,CJ29,IF(N28="現在",$AM$8-CL29+15,N28-CL29+15))</f>
        <v>46310</v>
      </c>
      <c r="BW29" s="50">
        <f>IF(DAY(BV29)=15,BV29-DAY(BV29),BV29-DAY(BV29)+15)</f>
        <v>46295</v>
      </c>
      <c r="BX29" s="49"/>
      <c r="BY29" s="49"/>
      <c r="BZ29" s="47" t="e">
        <f>YEAR(I29)</f>
        <v>#VALUE!</v>
      </c>
      <c r="CA29" s="47" t="e">
        <f>MONTH(I29)+1</f>
        <v>#VALUE!</v>
      </c>
      <c r="CB29" s="48" t="e">
        <f>CONCATENATE(BZ29,"/",CA29,"/",1)</f>
        <v>#VALUE!</v>
      </c>
      <c r="CC29" s="48" t="e">
        <f>CB29+1-1</f>
        <v>#VALUE!</v>
      </c>
      <c r="CD29" s="48" t="e">
        <f>CB29-1</f>
        <v>#VALUE!</v>
      </c>
      <c r="CE29" s="47" t="e">
        <f>DAY(CD29)</f>
        <v>#VALUE!</v>
      </c>
      <c r="CF29" s="47" t="e">
        <f>DAY(I29)</f>
        <v>#VALUE!</v>
      </c>
      <c r="CG29" s="47">
        <f>YEAR(BQ29)</f>
        <v>2026</v>
      </c>
      <c r="CH29" s="47">
        <f>IF(MONTH(BQ29)=12,MONTH(BQ29)-12+1,MONTH(BQ29)+1)</f>
        <v>11</v>
      </c>
      <c r="CI29" s="48" t="str">
        <f>IF(CH29=1,CONCATENATE(CG29+1,"/",CH29,"/",1),CONCATENATE(CG29,"/",CH29,"/",1))</f>
        <v>2026/11/1</v>
      </c>
      <c r="CJ29" s="48">
        <f>CI29-1</f>
        <v>46326</v>
      </c>
      <c r="CK29" s="47">
        <f>DAY(CJ29)</f>
        <v>31</v>
      </c>
      <c r="CL29" s="47">
        <f>DAY(BQ29)</f>
        <v>12</v>
      </c>
    </row>
    <row r="30" spans="1:119" ht="17.149999999999999" customHeight="1">
      <c r="A30" s="202"/>
      <c r="B30" s="212" t="s">
        <v>112</v>
      </c>
      <c r="C30" s="212"/>
      <c r="D30" s="212"/>
      <c r="E30" s="212"/>
      <c r="F30" s="212"/>
      <c r="G30" s="212"/>
      <c r="H30" s="212"/>
      <c r="I30" s="265" t="s">
        <v>101</v>
      </c>
      <c r="J30" s="266"/>
      <c r="K30" s="266"/>
      <c r="L30" s="266"/>
      <c r="M30" s="267"/>
      <c r="N30" s="46" t="s">
        <v>66</v>
      </c>
      <c r="O30" s="114">
        <v>3</v>
      </c>
      <c r="P30" s="105" t="s">
        <v>40</v>
      </c>
      <c r="Q30" s="114" t="s">
        <v>113</v>
      </c>
      <c r="R30" s="106" t="s">
        <v>114</v>
      </c>
      <c r="T30" s="223" t="s">
        <v>115</v>
      </c>
      <c r="U30" s="224"/>
      <c r="V30" s="225"/>
      <c r="W30" s="116" t="s">
        <v>102</v>
      </c>
      <c r="X30" s="116"/>
      <c r="Y30" s="116"/>
      <c r="Z30" s="116"/>
      <c r="AA30" s="272"/>
      <c r="AB30" s="273"/>
      <c r="AC30" s="273"/>
      <c r="AD30" s="273"/>
      <c r="AE30" s="273"/>
      <c r="AF30" s="274"/>
      <c r="AG30" s="4"/>
      <c r="AH30" s="4"/>
      <c r="AI30" s="4"/>
      <c r="AJ30" s="4"/>
      <c r="AN30" s="256"/>
      <c r="AO30" s="258"/>
      <c r="AP30" s="47"/>
      <c r="AQ30" s="47"/>
      <c r="AR30" s="57"/>
      <c r="AS30" s="57"/>
      <c r="AT30" s="56"/>
      <c r="AU30" s="55"/>
      <c r="AV30" s="52"/>
      <c r="AW30" s="54"/>
      <c r="AX30" s="57"/>
      <c r="AY30" s="57"/>
      <c r="AZ30" s="56"/>
      <c r="BA30" s="55"/>
      <c r="BB30" s="52"/>
      <c r="BC30" s="54"/>
      <c r="BD30" s="57"/>
      <c r="BE30" s="57"/>
      <c r="BF30" s="56"/>
      <c r="BG30" s="55"/>
      <c r="BH30" s="52"/>
      <c r="BI30" s="52"/>
      <c r="BJ30" s="57"/>
      <c r="BK30" s="57"/>
      <c r="BL30" s="56"/>
      <c r="BM30" s="55"/>
      <c r="BN30" s="52"/>
      <c r="BO30" s="54"/>
      <c r="BP30" s="52"/>
      <c r="BQ30" s="53"/>
      <c r="BR30" s="52"/>
      <c r="BS30" s="51"/>
      <c r="BT30" s="51"/>
      <c r="BU30" s="49"/>
      <c r="BV30" s="50"/>
      <c r="BW30" s="50"/>
      <c r="BX30" s="49"/>
      <c r="BY30" s="49"/>
      <c r="BZ30" s="47"/>
      <c r="CA30" s="47"/>
      <c r="CB30" s="48"/>
      <c r="CC30" s="48"/>
      <c r="CD30" s="48"/>
      <c r="CE30" s="47"/>
      <c r="CF30" s="47"/>
      <c r="CG30" s="47"/>
      <c r="CH30" s="47"/>
      <c r="CI30" s="48"/>
      <c r="CJ30" s="48"/>
      <c r="CK30" s="47"/>
      <c r="CL30" s="47"/>
    </row>
    <row r="31" spans="1:119" ht="17.149999999999999" customHeight="1">
      <c r="A31" s="202"/>
      <c r="B31" s="213" t="s">
        <v>116</v>
      </c>
      <c r="C31" s="213"/>
      <c r="D31" s="213"/>
      <c r="E31" s="213"/>
      <c r="F31" s="213"/>
      <c r="G31" s="213"/>
      <c r="H31" s="213"/>
      <c r="I31" s="213" t="s">
        <v>109</v>
      </c>
      <c r="J31" s="213"/>
      <c r="K31" s="213"/>
      <c r="L31" s="213"/>
      <c r="M31" s="213"/>
      <c r="N31" s="167" t="s">
        <v>110</v>
      </c>
      <c r="O31" s="167"/>
      <c r="P31" s="167"/>
      <c r="Q31" s="167"/>
      <c r="R31" s="168"/>
      <c r="T31" s="223" t="s">
        <v>117</v>
      </c>
      <c r="U31" s="224"/>
      <c r="V31" s="225"/>
      <c r="W31" s="116" t="s">
        <v>102</v>
      </c>
      <c r="X31" s="116"/>
      <c r="Y31" s="116"/>
      <c r="Z31" s="116"/>
      <c r="AA31" s="272"/>
      <c r="AB31" s="273"/>
      <c r="AC31" s="273"/>
      <c r="AD31" s="273"/>
      <c r="AE31" s="273"/>
      <c r="AF31" s="274"/>
      <c r="AG31" s="4"/>
      <c r="AH31" s="4"/>
      <c r="AI31" s="4"/>
      <c r="AJ31" s="4"/>
    </row>
    <row r="32" spans="1:119" ht="17.149999999999999" customHeight="1">
      <c r="A32" s="202"/>
      <c r="B32" s="212" t="s">
        <v>118</v>
      </c>
      <c r="C32" s="212"/>
      <c r="D32" s="212"/>
      <c r="E32" s="212"/>
      <c r="F32" s="212"/>
      <c r="G32" s="212"/>
      <c r="H32" s="212"/>
      <c r="I32" s="212" t="s">
        <v>119</v>
      </c>
      <c r="J32" s="212"/>
      <c r="K32" s="212"/>
      <c r="L32" s="212"/>
      <c r="M32" s="212"/>
      <c r="N32" s="46" t="s">
        <v>68</v>
      </c>
      <c r="O32" s="114">
        <v>28</v>
      </c>
      <c r="P32" s="105" t="s">
        <v>40</v>
      </c>
      <c r="Q32" s="114" t="s">
        <v>120</v>
      </c>
      <c r="R32" s="106" t="s">
        <v>114</v>
      </c>
      <c r="T32" s="223" t="s">
        <v>121</v>
      </c>
      <c r="U32" s="224"/>
      <c r="V32" s="225"/>
      <c r="W32" s="116" t="s">
        <v>102</v>
      </c>
      <c r="X32" s="116"/>
      <c r="Y32" s="116"/>
      <c r="Z32" s="116" t="s">
        <v>102</v>
      </c>
      <c r="AA32" s="275"/>
      <c r="AB32" s="276"/>
      <c r="AC32" s="276"/>
      <c r="AD32" s="276"/>
      <c r="AE32" s="276"/>
      <c r="AF32" s="277"/>
      <c r="AG32" s="4"/>
      <c r="AH32" s="4"/>
      <c r="AI32" s="4"/>
      <c r="AJ32" s="4"/>
    </row>
    <row r="33" spans="1:36" ht="17.149999999999999" customHeight="1">
      <c r="A33" s="202"/>
      <c r="B33" s="212" t="s">
        <v>122</v>
      </c>
      <c r="C33" s="212"/>
      <c r="D33" s="212"/>
      <c r="E33" s="212"/>
      <c r="F33" s="212"/>
      <c r="G33" s="212"/>
      <c r="H33" s="212"/>
      <c r="I33" s="212" t="s">
        <v>123</v>
      </c>
      <c r="J33" s="212"/>
      <c r="K33" s="212"/>
      <c r="L33" s="212"/>
      <c r="M33" s="212"/>
      <c r="N33" s="46" t="s">
        <v>68</v>
      </c>
      <c r="O33" s="114">
        <v>29</v>
      </c>
      <c r="P33" s="105" t="s">
        <v>40</v>
      </c>
      <c r="Q33" s="114" t="s">
        <v>120</v>
      </c>
      <c r="R33" s="106" t="s">
        <v>114</v>
      </c>
      <c r="T33" s="223" t="s">
        <v>124</v>
      </c>
      <c r="U33" s="224"/>
      <c r="V33" s="225"/>
      <c r="W33" s="116" t="s">
        <v>102</v>
      </c>
      <c r="X33" s="116" t="s">
        <v>102</v>
      </c>
      <c r="Y33" s="116" t="s">
        <v>102</v>
      </c>
      <c r="Z33" s="116" t="s">
        <v>102</v>
      </c>
      <c r="AA33" s="220" t="s">
        <v>125</v>
      </c>
      <c r="AB33" s="221"/>
      <c r="AC33" s="221"/>
      <c r="AD33" s="221"/>
      <c r="AE33" s="221"/>
      <c r="AF33" s="222"/>
      <c r="AG33" s="4"/>
      <c r="AH33" s="4"/>
      <c r="AI33" s="4"/>
      <c r="AJ33" s="4"/>
    </row>
    <row r="34" spans="1:36" ht="17.5" customHeight="1">
      <c r="A34" s="202"/>
      <c r="B34" s="212" t="s">
        <v>126</v>
      </c>
      <c r="C34" s="212"/>
      <c r="D34" s="212"/>
      <c r="E34" s="212"/>
      <c r="F34" s="212"/>
      <c r="G34" s="212"/>
      <c r="H34" s="212"/>
      <c r="I34" s="212" t="s">
        <v>127</v>
      </c>
      <c r="J34" s="212"/>
      <c r="K34" s="212"/>
      <c r="L34" s="212"/>
      <c r="M34" s="212"/>
      <c r="N34" s="46" t="s">
        <v>68</v>
      </c>
      <c r="O34" s="114">
        <v>28</v>
      </c>
      <c r="P34" s="105" t="s">
        <v>40</v>
      </c>
      <c r="Q34" s="114" t="s">
        <v>113</v>
      </c>
      <c r="R34" s="106" t="s">
        <v>128</v>
      </c>
      <c r="T34" s="223" t="s">
        <v>129</v>
      </c>
      <c r="U34" s="224"/>
      <c r="V34" s="225"/>
      <c r="W34" s="116" t="s">
        <v>102</v>
      </c>
      <c r="X34" s="116" t="s">
        <v>102</v>
      </c>
      <c r="Y34" s="116" t="s">
        <v>102</v>
      </c>
      <c r="Z34" s="116" t="s">
        <v>102</v>
      </c>
      <c r="AA34" s="220" t="s">
        <v>130</v>
      </c>
      <c r="AB34" s="221"/>
      <c r="AC34" s="221"/>
      <c r="AD34" s="221"/>
      <c r="AE34" s="221"/>
      <c r="AF34" s="222"/>
      <c r="AG34" s="4"/>
      <c r="AH34" s="4"/>
      <c r="AI34" s="4"/>
      <c r="AJ34" s="4"/>
    </row>
    <row r="35" spans="1:36" ht="17.5" customHeight="1">
      <c r="A35" s="202"/>
      <c r="B35" s="212" t="s">
        <v>126</v>
      </c>
      <c r="C35" s="212"/>
      <c r="D35" s="212"/>
      <c r="E35" s="212"/>
      <c r="F35" s="212"/>
      <c r="G35" s="212"/>
      <c r="H35" s="212"/>
      <c r="I35" s="212" t="s">
        <v>131</v>
      </c>
      <c r="J35" s="212"/>
      <c r="K35" s="212"/>
      <c r="L35" s="212"/>
      <c r="M35" s="212"/>
      <c r="N35" s="46" t="s">
        <v>66</v>
      </c>
      <c r="O35" s="114">
        <v>3</v>
      </c>
      <c r="P35" s="105" t="s">
        <v>40</v>
      </c>
      <c r="Q35" s="114" t="s">
        <v>113</v>
      </c>
      <c r="R35" s="106" t="s">
        <v>128</v>
      </c>
      <c r="T35" s="98"/>
      <c r="U35" s="99"/>
      <c r="V35" s="100"/>
      <c r="W35" s="116"/>
      <c r="X35" s="116"/>
      <c r="Y35" s="116"/>
      <c r="Z35" s="116"/>
      <c r="AA35" s="101"/>
      <c r="AB35" s="102"/>
      <c r="AC35" s="102"/>
      <c r="AD35" s="102"/>
      <c r="AE35" s="102"/>
      <c r="AF35" s="103"/>
      <c r="AG35" s="4"/>
      <c r="AH35" s="4"/>
      <c r="AI35" s="4"/>
      <c r="AJ35" s="4"/>
    </row>
    <row r="36" spans="1:36" ht="17.149999999999999" customHeight="1">
      <c r="A36" s="203"/>
      <c r="B36" s="117" t="s">
        <v>132</v>
      </c>
      <c r="C36" s="118"/>
      <c r="D36" s="118"/>
      <c r="E36" s="118"/>
      <c r="F36" s="118"/>
      <c r="G36" s="118"/>
      <c r="H36" s="118"/>
      <c r="I36" s="118"/>
      <c r="J36" s="118"/>
      <c r="K36" s="118"/>
      <c r="L36" s="118"/>
      <c r="M36" s="118"/>
      <c r="N36" s="118"/>
      <c r="O36" s="118"/>
      <c r="P36" s="118"/>
      <c r="Q36" s="118"/>
      <c r="R36" s="113" t="s">
        <v>133</v>
      </c>
      <c r="T36" s="223" t="s">
        <v>134</v>
      </c>
      <c r="U36" s="224"/>
      <c r="V36" s="225"/>
      <c r="W36" s="116" t="s">
        <v>102</v>
      </c>
      <c r="X36" s="116"/>
      <c r="Y36" s="116"/>
      <c r="Z36" s="116"/>
      <c r="AA36" s="220" t="s">
        <v>135</v>
      </c>
      <c r="AB36" s="221"/>
      <c r="AC36" s="221"/>
      <c r="AD36" s="221"/>
      <c r="AE36" s="221"/>
      <c r="AF36" s="222"/>
      <c r="AI36" s="4"/>
      <c r="AJ36" s="4"/>
    </row>
    <row r="37" spans="1:36" ht="17.5" customHeight="1">
      <c r="A37" s="158" t="s">
        <v>136</v>
      </c>
      <c r="B37" s="161" t="s">
        <v>137</v>
      </c>
      <c r="C37" s="162"/>
      <c r="D37" s="162"/>
      <c r="E37" s="162"/>
      <c r="F37" s="162"/>
      <c r="G37" s="162"/>
      <c r="H37" s="162"/>
      <c r="I37" s="162"/>
      <c r="J37" s="162"/>
      <c r="K37" s="162"/>
      <c r="L37" s="162"/>
      <c r="M37" s="162"/>
      <c r="N37" s="162"/>
      <c r="O37" s="162"/>
      <c r="P37" s="162"/>
      <c r="Q37" s="162"/>
      <c r="R37" s="163"/>
      <c r="T37" s="223" t="s">
        <v>138</v>
      </c>
      <c r="U37" s="224"/>
      <c r="V37" s="225"/>
      <c r="W37" s="116" t="s">
        <v>102</v>
      </c>
      <c r="X37" s="116" t="s">
        <v>102</v>
      </c>
      <c r="Y37" s="116" t="s">
        <v>102</v>
      </c>
      <c r="Z37" s="116" t="s">
        <v>102</v>
      </c>
      <c r="AA37" s="220" t="s">
        <v>139</v>
      </c>
      <c r="AB37" s="221"/>
      <c r="AC37" s="221"/>
      <c r="AD37" s="221"/>
      <c r="AE37" s="221"/>
      <c r="AF37" s="222"/>
      <c r="AI37" s="4"/>
      <c r="AJ37" s="4"/>
    </row>
    <row r="38" spans="1:36" ht="17.149999999999999" customHeight="1">
      <c r="A38" s="159"/>
      <c r="B38" s="161"/>
      <c r="C38" s="162"/>
      <c r="D38" s="162"/>
      <c r="E38" s="162"/>
      <c r="F38" s="162"/>
      <c r="G38" s="162"/>
      <c r="H38" s="162"/>
      <c r="I38" s="162"/>
      <c r="J38" s="162"/>
      <c r="K38" s="162"/>
      <c r="L38" s="162"/>
      <c r="M38" s="162"/>
      <c r="N38" s="162"/>
      <c r="O38" s="162"/>
      <c r="P38" s="162"/>
      <c r="Q38" s="162"/>
      <c r="R38" s="163"/>
      <c r="T38" s="144" t="s">
        <v>140</v>
      </c>
      <c r="U38" s="145"/>
      <c r="V38" s="146"/>
      <c r="W38" s="116"/>
      <c r="X38" s="116" t="s">
        <v>102</v>
      </c>
      <c r="Y38" s="116"/>
      <c r="Z38" s="116"/>
      <c r="AA38" s="220" t="s">
        <v>141</v>
      </c>
      <c r="AB38" s="221"/>
      <c r="AC38" s="221"/>
      <c r="AD38" s="221"/>
      <c r="AE38" s="221"/>
      <c r="AF38" s="222"/>
      <c r="AI38" s="4"/>
      <c r="AJ38" s="4"/>
    </row>
    <row r="39" spans="1:36" ht="17.149999999999999" customHeight="1">
      <c r="A39" s="159"/>
      <c r="B39" s="161"/>
      <c r="C39" s="162"/>
      <c r="D39" s="162"/>
      <c r="E39" s="162"/>
      <c r="F39" s="162"/>
      <c r="G39" s="162"/>
      <c r="H39" s="162"/>
      <c r="I39" s="162"/>
      <c r="J39" s="162"/>
      <c r="K39" s="162"/>
      <c r="L39" s="162"/>
      <c r="M39" s="162"/>
      <c r="N39" s="162"/>
      <c r="O39" s="162"/>
      <c r="P39" s="162"/>
      <c r="Q39" s="162"/>
      <c r="R39" s="163"/>
      <c r="T39" s="223" t="s">
        <v>142</v>
      </c>
      <c r="U39" s="224"/>
      <c r="V39" s="225"/>
      <c r="W39" s="116"/>
      <c r="X39" s="116" t="s">
        <v>102</v>
      </c>
      <c r="Y39" s="116"/>
      <c r="Z39" s="116"/>
      <c r="AA39" s="220" t="s">
        <v>143</v>
      </c>
      <c r="AB39" s="221"/>
      <c r="AC39" s="221"/>
      <c r="AD39" s="221"/>
      <c r="AE39" s="221"/>
      <c r="AF39" s="222"/>
      <c r="AI39" s="4"/>
      <c r="AJ39" s="4"/>
    </row>
    <row r="40" spans="1:36" ht="17.149999999999999" customHeight="1">
      <c r="A40" s="159"/>
      <c r="B40" s="161"/>
      <c r="C40" s="162"/>
      <c r="D40" s="162"/>
      <c r="E40" s="162"/>
      <c r="F40" s="162"/>
      <c r="G40" s="162"/>
      <c r="H40" s="162"/>
      <c r="I40" s="162"/>
      <c r="J40" s="162"/>
      <c r="K40" s="162"/>
      <c r="L40" s="162"/>
      <c r="M40" s="162"/>
      <c r="N40" s="162"/>
      <c r="O40" s="162"/>
      <c r="P40" s="162"/>
      <c r="Q40" s="162"/>
      <c r="R40" s="163"/>
      <c r="T40" s="223" t="s">
        <v>144</v>
      </c>
      <c r="U40" s="224"/>
      <c r="V40" s="225"/>
      <c r="W40" s="116"/>
      <c r="X40" s="116"/>
      <c r="Y40" s="116" t="s">
        <v>102</v>
      </c>
      <c r="Z40" s="116"/>
      <c r="AA40" s="220"/>
      <c r="AB40" s="221"/>
      <c r="AC40" s="221"/>
      <c r="AD40" s="221"/>
      <c r="AE40" s="221"/>
      <c r="AF40" s="222"/>
      <c r="AI40" s="4"/>
      <c r="AJ40" s="4"/>
    </row>
    <row r="41" spans="1:36" ht="17.149999999999999" customHeight="1">
      <c r="A41" s="159"/>
      <c r="B41" s="161"/>
      <c r="C41" s="162"/>
      <c r="D41" s="162"/>
      <c r="E41" s="162"/>
      <c r="F41" s="162"/>
      <c r="G41" s="162"/>
      <c r="H41" s="162"/>
      <c r="I41" s="162"/>
      <c r="J41" s="162"/>
      <c r="K41" s="162"/>
      <c r="L41" s="162"/>
      <c r="M41" s="162"/>
      <c r="N41" s="162"/>
      <c r="O41" s="162"/>
      <c r="P41" s="162"/>
      <c r="Q41" s="162"/>
      <c r="R41" s="163"/>
      <c r="T41" s="157" t="s">
        <v>145</v>
      </c>
      <c r="U41" s="157"/>
      <c r="V41" s="157"/>
      <c r="W41" s="157"/>
      <c r="X41" s="157"/>
      <c r="Y41" s="157"/>
      <c r="Z41" s="157"/>
      <c r="AA41" s="157"/>
      <c r="AB41" s="157"/>
      <c r="AC41" s="157"/>
      <c r="AD41" s="157"/>
      <c r="AE41" s="157"/>
      <c r="AF41" s="157"/>
      <c r="AI41" s="4"/>
      <c r="AJ41" s="4"/>
    </row>
    <row r="42" spans="1:36" ht="17.149999999999999" customHeight="1">
      <c r="A42" s="159"/>
      <c r="B42" s="161"/>
      <c r="C42" s="162"/>
      <c r="D42" s="162"/>
      <c r="E42" s="162"/>
      <c r="F42" s="162"/>
      <c r="G42" s="162"/>
      <c r="H42" s="162"/>
      <c r="I42" s="162"/>
      <c r="J42" s="162"/>
      <c r="K42" s="162"/>
      <c r="L42" s="162"/>
      <c r="M42" s="162"/>
      <c r="N42" s="162"/>
      <c r="O42" s="162"/>
      <c r="P42" s="162"/>
      <c r="Q42" s="162"/>
      <c r="R42" s="163"/>
      <c r="T42" s="147" t="s">
        <v>146</v>
      </c>
      <c r="U42" s="147"/>
      <c r="V42" s="147"/>
      <c r="W42" s="147"/>
      <c r="X42" s="147"/>
      <c r="Y42" s="147"/>
      <c r="Z42" s="147"/>
      <c r="AA42" s="147"/>
      <c r="AB42" s="147"/>
      <c r="AC42" s="147"/>
      <c r="AD42" s="147"/>
      <c r="AE42" s="147"/>
      <c r="AF42" s="147"/>
      <c r="AG42" s="147"/>
      <c r="AI42" s="4"/>
      <c r="AJ42" s="4"/>
    </row>
    <row r="43" spans="1:36" ht="17.149999999999999" customHeight="1">
      <c r="A43" s="159"/>
      <c r="B43" s="161"/>
      <c r="C43" s="162"/>
      <c r="D43" s="162"/>
      <c r="E43" s="162"/>
      <c r="F43" s="162"/>
      <c r="G43" s="162"/>
      <c r="H43" s="162"/>
      <c r="I43" s="162"/>
      <c r="J43" s="162"/>
      <c r="K43" s="162"/>
      <c r="L43" s="162"/>
      <c r="M43" s="162"/>
      <c r="N43" s="162"/>
      <c r="O43" s="162"/>
      <c r="P43" s="162"/>
      <c r="Q43" s="162"/>
      <c r="R43" s="163"/>
      <c r="T43" s="147"/>
      <c r="U43" s="147"/>
      <c r="V43" s="147"/>
      <c r="W43" s="147"/>
      <c r="X43" s="147"/>
      <c r="Y43" s="147"/>
      <c r="Z43" s="147"/>
      <c r="AA43" s="147"/>
      <c r="AB43" s="147"/>
      <c r="AC43" s="147"/>
      <c r="AD43" s="147"/>
      <c r="AE43" s="147"/>
      <c r="AF43" s="147"/>
      <c r="AG43" s="147"/>
      <c r="AI43" s="4"/>
      <c r="AJ43" s="4"/>
    </row>
    <row r="44" spans="1:36" ht="17.149999999999999" customHeight="1">
      <c r="A44" s="159"/>
      <c r="B44" s="161"/>
      <c r="C44" s="162"/>
      <c r="D44" s="162"/>
      <c r="E44" s="162"/>
      <c r="F44" s="162"/>
      <c r="G44" s="162"/>
      <c r="H44" s="162"/>
      <c r="I44" s="162"/>
      <c r="J44" s="162"/>
      <c r="K44" s="162"/>
      <c r="L44" s="162"/>
      <c r="M44" s="162"/>
      <c r="N44" s="162"/>
      <c r="O44" s="162"/>
      <c r="P44" s="162"/>
      <c r="Q44" s="162"/>
      <c r="R44" s="163"/>
      <c r="S44" s="1"/>
      <c r="T44" s="147"/>
      <c r="U44" s="147"/>
      <c r="V44" s="147"/>
      <c r="W44" s="147"/>
      <c r="X44" s="147"/>
      <c r="Y44" s="147"/>
      <c r="Z44" s="147"/>
      <c r="AA44" s="147"/>
      <c r="AB44" s="147"/>
      <c r="AC44" s="147"/>
      <c r="AD44" s="147"/>
      <c r="AE44" s="147"/>
      <c r="AF44" s="147"/>
      <c r="AG44" s="147"/>
      <c r="AI44" s="4"/>
      <c r="AJ44" s="4"/>
    </row>
    <row r="45" spans="1:36" ht="17.149999999999999" customHeight="1">
      <c r="A45" s="159"/>
      <c r="B45" s="161"/>
      <c r="C45" s="162"/>
      <c r="D45" s="162"/>
      <c r="E45" s="162"/>
      <c r="F45" s="162"/>
      <c r="G45" s="162"/>
      <c r="H45" s="162"/>
      <c r="I45" s="162"/>
      <c r="J45" s="162"/>
      <c r="K45" s="162"/>
      <c r="L45" s="162"/>
      <c r="M45" s="162"/>
      <c r="N45" s="162"/>
      <c r="O45" s="162"/>
      <c r="P45" s="162"/>
      <c r="Q45" s="162"/>
      <c r="R45" s="163"/>
      <c r="S45" s="7" t="s">
        <v>147</v>
      </c>
      <c r="T45" s="147" t="s">
        <v>148</v>
      </c>
      <c r="U45" s="147"/>
      <c r="V45" s="147"/>
      <c r="W45" s="147"/>
      <c r="X45" s="147"/>
      <c r="Y45" s="147"/>
      <c r="Z45" s="147"/>
      <c r="AA45" s="147"/>
      <c r="AB45" s="147"/>
      <c r="AC45" s="147"/>
      <c r="AD45" s="147"/>
      <c r="AE45" s="147"/>
      <c r="AF45" s="147"/>
      <c r="AI45" s="4"/>
      <c r="AJ45" s="4"/>
    </row>
    <row r="46" spans="1:36" ht="17.149999999999999" customHeight="1">
      <c r="A46" s="159"/>
      <c r="B46" s="161"/>
      <c r="C46" s="162"/>
      <c r="D46" s="162"/>
      <c r="E46" s="162"/>
      <c r="F46" s="162"/>
      <c r="G46" s="162"/>
      <c r="H46" s="162"/>
      <c r="I46" s="162"/>
      <c r="J46" s="162"/>
      <c r="K46" s="162"/>
      <c r="L46" s="162"/>
      <c r="M46" s="162"/>
      <c r="N46" s="162"/>
      <c r="O46" s="162"/>
      <c r="P46" s="162"/>
      <c r="Q46" s="162"/>
      <c r="R46" s="163"/>
      <c r="T46" s="147"/>
      <c r="U46" s="147"/>
      <c r="V46" s="147"/>
      <c r="W46" s="147"/>
      <c r="X46" s="147"/>
      <c r="Y46" s="147"/>
      <c r="Z46" s="147"/>
      <c r="AA46" s="147"/>
      <c r="AB46" s="147"/>
      <c r="AC46" s="147"/>
      <c r="AD46" s="147"/>
      <c r="AE46" s="147"/>
      <c r="AF46" s="147"/>
      <c r="AI46" s="4"/>
      <c r="AJ46" s="4"/>
    </row>
    <row r="47" spans="1:36" ht="17.149999999999999" customHeight="1">
      <c r="A47" s="159"/>
      <c r="B47" s="161"/>
      <c r="C47" s="162"/>
      <c r="D47" s="162"/>
      <c r="E47" s="162"/>
      <c r="F47" s="162"/>
      <c r="G47" s="162"/>
      <c r="H47" s="162"/>
      <c r="I47" s="162"/>
      <c r="J47" s="162"/>
      <c r="K47" s="162"/>
      <c r="L47" s="162"/>
      <c r="M47" s="162"/>
      <c r="N47" s="162"/>
      <c r="O47" s="162"/>
      <c r="P47" s="162"/>
      <c r="Q47" s="162"/>
      <c r="R47" s="163"/>
      <c r="S47" s="7" t="s">
        <v>149</v>
      </c>
      <c r="T47" s="1" t="s">
        <v>150</v>
      </c>
      <c r="AG47" s="4"/>
      <c r="AI47" s="4"/>
      <c r="AJ47" s="4"/>
    </row>
    <row r="48" spans="1:36" ht="17.149999999999999" customHeight="1">
      <c r="A48" s="160"/>
      <c r="B48" s="164"/>
      <c r="C48" s="165"/>
      <c r="D48" s="165"/>
      <c r="E48" s="165"/>
      <c r="F48" s="165"/>
      <c r="G48" s="165"/>
      <c r="H48" s="165"/>
      <c r="I48" s="165"/>
      <c r="J48" s="165"/>
      <c r="K48" s="165"/>
      <c r="L48" s="165"/>
      <c r="M48" s="165"/>
      <c r="N48" s="165"/>
      <c r="O48" s="165"/>
      <c r="P48" s="165"/>
      <c r="Q48" s="165"/>
      <c r="R48" s="166"/>
      <c r="T48" s="147" t="s">
        <v>151</v>
      </c>
      <c r="U48" s="147"/>
      <c r="V48" s="147"/>
      <c r="W48" s="147"/>
      <c r="X48" s="147"/>
      <c r="Y48" s="147"/>
      <c r="Z48" s="147"/>
      <c r="AA48" s="147"/>
      <c r="AB48" s="147"/>
      <c r="AC48" s="147"/>
      <c r="AD48" s="147"/>
      <c r="AE48" s="147"/>
      <c r="AF48" s="147"/>
      <c r="AG48" s="147"/>
      <c r="AI48" s="4"/>
      <c r="AJ48" s="4"/>
    </row>
    <row r="49" spans="1:36" ht="14.15" customHeight="1">
      <c r="A49" s="198" t="s">
        <v>152</v>
      </c>
      <c r="B49" s="206"/>
      <c r="C49" s="207"/>
      <c r="D49" s="207"/>
      <c r="E49" s="207"/>
      <c r="F49" s="207"/>
      <c r="G49" s="207"/>
      <c r="H49" s="207"/>
      <c r="I49" s="207"/>
      <c r="J49" s="207"/>
      <c r="K49" s="207"/>
      <c r="L49" s="207"/>
      <c r="M49" s="207"/>
      <c r="N49" s="207"/>
      <c r="O49" s="207"/>
      <c r="P49" s="207"/>
      <c r="Q49" s="205" t="s">
        <v>153</v>
      </c>
      <c r="R49" s="205"/>
      <c r="T49" s="147"/>
      <c r="U49" s="147"/>
      <c r="V49" s="147"/>
      <c r="W49" s="147"/>
      <c r="X49" s="147"/>
      <c r="Y49" s="147"/>
      <c r="Z49" s="147"/>
      <c r="AA49" s="147"/>
      <c r="AB49" s="147"/>
      <c r="AC49" s="147"/>
      <c r="AD49" s="147"/>
      <c r="AE49" s="147"/>
      <c r="AF49" s="147"/>
      <c r="AG49" s="147"/>
      <c r="AH49" s="4"/>
      <c r="AI49" s="4"/>
      <c r="AJ49" s="4"/>
    </row>
    <row r="50" spans="1:36" ht="14.15" customHeight="1">
      <c r="A50" s="199"/>
      <c r="B50" s="208"/>
      <c r="C50" s="209"/>
      <c r="D50" s="209"/>
      <c r="E50" s="209"/>
      <c r="F50" s="209"/>
      <c r="G50" s="209"/>
      <c r="H50" s="209"/>
      <c r="I50" s="209"/>
      <c r="J50" s="209"/>
      <c r="K50" s="209"/>
      <c r="L50" s="209"/>
      <c r="M50" s="209"/>
      <c r="N50" s="209"/>
      <c r="O50" s="209"/>
      <c r="P50" s="209"/>
      <c r="Q50" s="204"/>
      <c r="R50" s="204"/>
      <c r="S50" s="1"/>
      <c r="U50" s="1"/>
      <c r="V50" s="1"/>
      <c r="W50" s="1"/>
      <c r="X50" s="1"/>
      <c r="Y50" s="1"/>
      <c r="Z50" s="1"/>
      <c r="AC50" s="1"/>
      <c r="AD50" s="1"/>
      <c r="AE50" s="1"/>
      <c r="AF50" s="1"/>
      <c r="AG50" s="1"/>
      <c r="AH50" s="4"/>
      <c r="AI50" s="4"/>
      <c r="AJ50" s="4"/>
    </row>
    <row r="51" spans="1:36" ht="17.149999999999999" customHeight="1">
      <c r="A51" s="200"/>
      <c r="B51" s="210"/>
      <c r="C51" s="211"/>
      <c r="D51" s="211"/>
      <c r="E51" s="211"/>
      <c r="F51" s="211"/>
      <c r="G51" s="211"/>
      <c r="H51" s="211"/>
      <c r="I51" s="211"/>
      <c r="J51" s="211"/>
      <c r="K51" s="211"/>
      <c r="L51" s="211"/>
      <c r="M51" s="211"/>
      <c r="N51" s="211"/>
      <c r="O51" s="211"/>
      <c r="P51" s="211"/>
      <c r="Q51" s="204"/>
      <c r="R51" s="204"/>
      <c r="S51" s="1"/>
      <c r="U51" s="1"/>
      <c r="V51" s="1"/>
      <c r="W51" s="1"/>
      <c r="X51" s="1"/>
      <c r="Y51" s="1"/>
      <c r="Z51" s="1"/>
      <c r="AC51" s="1"/>
      <c r="AD51" s="1"/>
      <c r="AE51" s="1"/>
      <c r="AF51" s="1"/>
      <c r="AG51" s="1"/>
      <c r="AH51" s="4"/>
      <c r="AI51" s="4"/>
      <c r="AJ51" s="4"/>
    </row>
    <row r="52" spans="1:36" ht="17.5" customHeight="1"/>
    <row r="53" spans="1:36" ht="17.5" customHeight="1">
      <c r="A53" s="7"/>
      <c r="S53" s="1"/>
      <c r="U53" s="1"/>
      <c r="V53" s="1"/>
      <c r="W53" s="1"/>
      <c r="X53" s="1"/>
      <c r="Y53" s="1"/>
      <c r="Z53" s="1"/>
      <c r="AC53" s="1"/>
      <c r="AD53" s="1"/>
      <c r="AE53" s="1"/>
      <c r="AF53" s="1"/>
      <c r="AG53" s="1"/>
    </row>
    <row r="54" spans="1:36" ht="17.5" customHeight="1">
      <c r="A54" s="2"/>
      <c r="S54" s="1"/>
      <c r="U54" s="1"/>
      <c r="V54" s="1"/>
      <c r="W54" s="1"/>
      <c r="X54" s="1"/>
      <c r="Y54" s="1"/>
      <c r="Z54" s="1"/>
      <c r="AC54" s="1"/>
      <c r="AD54" s="1"/>
      <c r="AE54" s="1"/>
      <c r="AF54" s="1"/>
      <c r="AG54" s="1"/>
    </row>
    <row r="55" spans="1:36" ht="17.5" customHeight="1">
      <c r="A55" s="7"/>
      <c r="S55" s="1"/>
      <c r="U55" s="1"/>
      <c r="V55" s="1"/>
      <c r="W55" s="1"/>
      <c r="X55" s="1"/>
      <c r="Y55" s="1"/>
      <c r="Z55" s="1"/>
      <c r="AC55" s="1"/>
      <c r="AD55" s="1"/>
      <c r="AE55" s="1"/>
      <c r="AF55" s="1"/>
      <c r="AG55" s="1"/>
    </row>
    <row r="56" spans="1:36" ht="17.5" customHeight="1">
      <c r="A56" s="7"/>
      <c r="S56" s="1"/>
      <c r="U56" s="1"/>
      <c r="V56" s="1"/>
      <c r="W56" s="1"/>
      <c r="X56" s="1"/>
      <c r="Y56" s="1"/>
      <c r="Z56" s="1"/>
      <c r="AC56" s="1"/>
      <c r="AD56" s="1"/>
      <c r="AE56" s="1"/>
      <c r="AF56" s="1"/>
      <c r="AG56" s="1"/>
    </row>
    <row r="57" spans="1:36" ht="17.5" customHeight="1">
      <c r="A57" s="7"/>
      <c r="S57" s="1"/>
      <c r="U57" s="1"/>
      <c r="V57" s="1"/>
      <c r="W57" s="1"/>
      <c r="X57" s="1"/>
      <c r="Y57" s="1"/>
      <c r="Z57" s="1"/>
      <c r="AC57" s="1"/>
      <c r="AD57" s="1"/>
      <c r="AE57" s="1"/>
      <c r="AF57" s="1"/>
      <c r="AG57" s="1"/>
    </row>
    <row r="58" spans="1:36" ht="17.5" customHeight="1"/>
    <row r="59" spans="1:36" ht="17.5" customHeight="1">
      <c r="A59" s="2"/>
    </row>
    <row r="60" spans="1:36" ht="17.5" customHeight="1"/>
    <row r="61" spans="1:36" ht="17.5" customHeight="1">
      <c r="A61" s="7"/>
      <c r="B61" s="4"/>
    </row>
    <row r="62" spans="1:36" ht="17.5" customHeight="1">
      <c r="A62" s="2"/>
    </row>
    <row r="63" spans="1:36" ht="17.5" customHeight="1"/>
    <row r="64" spans="1:36" ht="17.5" customHeight="1"/>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HgOrwyjZXF2rrmoNxHzMiAin6BwzQZ9ysIKFRtvdjkgs4oHLtnuQGvqPK0G/vRWgnTdb68yJQl2ls0CPf+wUyQ==" saltValue="ZOuGGbF1fn1HfvGmGfvbLw==" spinCount="100000" sheet="1" formatCells="0"/>
  <mergeCells count="181">
    <mergeCell ref="T48:AG49"/>
    <mergeCell ref="T42:AG44"/>
    <mergeCell ref="B31:H31"/>
    <mergeCell ref="B33:H33"/>
    <mergeCell ref="I33:M33"/>
    <mergeCell ref="AA28:AF32"/>
    <mergeCell ref="B32:H32"/>
    <mergeCell ref="T40:V40"/>
    <mergeCell ref="T39:V39"/>
    <mergeCell ref="T38:V38"/>
    <mergeCell ref="T37:V37"/>
    <mergeCell ref="T36:V36"/>
    <mergeCell ref="AA38:AF38"/>
    <mergeCell ref="AA39:AF39"/>
    <mergeCell ref="AA40:AF40"/>
    <mergeCell ref="T34:V34"/>
    <mergeCell ref="T32:V32"/>
    <mergeCell ref="T29:V29"/>
    <mergeCell ref="T31:V31"/>
    <mergeCell ref="B36:Q36"/>
    <mergeCell ref="T45:AF46"/>
    <mergeCell ref="I35:M35"/>
    <mergeCell ref="B35:H35"/>
    <mergeCell ref="B34:H34"/>
    <mergeCell ref="T30:V30"/>
    <mergeCell ref="AN23:AN24"/>
    <mergeCell ref="AO23:AO24"/>
    <mergeCell ref="AN25:AN26"/>
    <mergeCell ref="AO25:AO26"/>
    <mergeCell ref="AN27:AN28"/>
    <mergeCell ref="AO27:AO28"/>
    <mergeCell ref="B30:H30"/>
    <mergeCell ref="AO29:AO30"/>
    <mergeCell ref="I29:M29"/>
    <mergeCell ref="I30:M30"/>
    <mergeCell ref="AN29:AN30"/>
    <mergeCell ref="T28:V28"/>
    <mergeCell ref="T27:V27"/>
    <mergeCell ref="B29:H29"/>
    <mergeCell ref="T24:AF25"/>
    <mergeCell ref="AA27:AF27"/>
    <mergeCell ref="T26:V26"/>
    <mergeCell ref="AN21:AN22"/>
    <mergeCell ref="AO21:AO22"/>
    <mergeCell ref="L20:N20"/>
    <mergeCell ref="L21:N21"/>
    <mergeCell ref="O21:O22"/>
    <mergeCell ref="P21:P22"/>
    <mergeCell ref="Q21:Q22"/>
    <mergeCell ref="R21:R22"/>
    <mergeCell ref="L22:N22"/>
    <mergeCell ref="T21:AG21"/>
    <mergeCell ref="T22:AG22"/>
    <mergeCell ref="AN15:AN16"/>
    <mergeCell ref="AO15:AO16"/>
    <mergeCell ref="AN17:AN18"/>
    <mergeCell ref="AO17:AO18"/>
    <mergeCell ref="AN19:AN20"/>
    <mergeCell ref="AO19:AO20"/>
    <mergeCell ref="B15:J16"/>
    <mergeCell ref="L15:N15"/>
    <mergeCell ref="O15:O16"/>
    <mergeCell ref="T16:AG16"/>
    <mergeCell ref="O17:O18"/>
    <mergeCell ref="P17:P18"/>
    <mergeCell ref="AN9:AN10"/>
    <mergeCell ref="AO9:AO10"/>
    <mergeCell ref="AN11:AN12"/>
    <mergeCell ref="AO11:AO12"/>
    <mergeCell ref="N7:O7"/>
    <mergeCell ref="P7:R7"/>
    <mergeCell ref="Q9:Q10"/>
    <mergeCell ref="R9:R10"/>
    <mergeCell ref="AN13:AN14"/>
    <mergeCell ref="AO13:AO14"/>
    <mergeCell ref="L10:N10"/>
    <mergeCell ref="R11:R12"/>
    <mergeCell ref="T12:AG12"/>
    <mergeCell ref="T11:AG11"/>
    <mergeCell ref="T10:AG10"/>
    <mergeCell ref="T8:AG8"/>
    <mergeCell ref="A1:R1"/>
    <mergeCell ref="P2:P3"/>
    <mergeCell ref="Q2:R3"/>
    <mergeCell ref="A3:D3"/>
    <mergeCell ref="E3:J3"/>
    <mergeCell ref="A5:A7"/>
    <mergeCell ref="B5:C5"/>
    <mergeCell ref="D5:J5"/>
    <mergeCell ref="B6:C6"/>
    <mergeCell ref="D6:J6"/>
    <mergeCell ref="K5:M5"/>
    <mergeCell ref="N5:R5"/>
    <mergeCell ref="B9:J10"/>
    <mergeCell ref="L9:N9"/>
    <mergeCell ref="O9:O10"/>
    <mergeCell ref="P9:P10"/>
    <mergeCell ref="L12:N12"/>
    <mergeCell ref="K6:M6"/>
    <mergeCell ref="N6:O6"/>
    <mergeCell ref="P6:R6"/>
    <mergeCell ref="B7:C7"/>
    <mergeCell ref="D7:J7"/>
    <mergeCell ref="K7:M7"/>
    <mergeCell ref="B11:J12"/>
    <mergeCell ref="L11:N11"/>
    <mergeCell ref="O11:O12"/>
    <mergeCell ref="P11:P12"/>
    <mergeCell ref="Q11:Q12"/>
    <mergeCell ref="AA33:AF33"/>
    <mergeCell ref="AA34:AF34"/>
    <mergeCell ref="AA36:AF36"/>
    <mergeCell ref="AA37:AF37"/>
    <mergeCell ref="B13:J14"/>
    <mergeCell ref="L13:N13"/>
    <mergeCell ref="O13:O14"/>
    <mergeCell ref="P13:P14"/>
    <mergeCell ref="Q13:Q14"/>
    <mergeCell ref="R13:R14"/>
    <mergeCell ref="L14:N14"/>
    <mergeCell ref="L18:N18"/>
    <mergeCell ref="B19:J20"/>
    <mergeCell ref="L19:N19"/>
    <mergeCell ref="O19:O20"/>
    <mergeCell ref="B21:J22"/>
    <mergeCell ref="AA26:AF26"/>
    <mergeCell ref="T33:V33"/>
    <mergeCell ref="P23:P24"/>
    <mergeCell ref="Q23:Q24"/>
    <mergeCell ref="R23:R24"/>
    <mergeCell ref="L24:N24"/>
    <mergeCell ref="T23:AG23"/>
    <mergeCell ref="I32:M32"/>
    <mergeCell ref="A49:A51"/>
    <mergeCell ref="A29:A36"/>
    <mergeCell ref="Q50:R51"/>
    <mergeCell ref="Q49:R49"/>
    <mergeCell ref="N31:R31"/>
    <mergeCell ref="B49:P51"/>
    <mergeCell ref="I34:M34"/>
    <mergeCell ref="I31:M31"/>
    <mergeCell ref="T5:AG5"/>
    <mergeCell ref="P19:P20"/>
    <mergeCell ref="Q19:Q20"/>
    <mergeCell ref="P15:P16"/>
    <mergeCell ref="Q15:Q16"/>
    <mergeCell ref="R15:R16"/>
    <mergeCell ref="L16:N16"/>
    <mergeCell ref="B17:J18"/>
    <mergeCell ref="L17:N17"/>
    <mergeCell ref="R25:R26"/>
    <mergeCell ref="L26:N26"/>
    <mergeCell ref="B23:J24"/>
    <mergeCell ref="L23:N23"/>
    <mergeCell ref="O23:O24"/>
    <mergeCell ref="Q17:Q18"/>
    <mergeCell ref="R17:R18"/>
    <mergeCell ref="T4:AG4"/>
    <mergeCell ref="W3:AG3"/>
    <mergeCell ref="T2:AG2"/>
    <mergeCell ref="T41:AF41"/>
    <mergeCell ref="A37:A48"/>
    <mergeCell ref="B37:R48"/>
    <mergeCell ref="N29:R29"/>
    <mergeCell ref="A8:A28"/>
    <mergeCell ref="B8:J8"/>
    <mergeCell ref="K8:N8"/>
    <mergeCell ref="O8:R8"/>
    <mergeCell ref="B25:J26"/>
    <mergeCell ref="L25:N25"/>
    <mergeCell ref="O25:O26"/>
    <mergeCell ref="B27:J27"/>
    <mergeCell ref="K27:R27"/>
    <mergeCell ref="B28:C28"/>
    <mergeCell ref="E28:F28"/>
    <mergeCell ref="K28:L28"/>
    <mergeCell ref="N28:O28"/>
    <mergeCell ref="I28:J28"/>
    <mergeCell ref="P25:P26"/>
    <mergeCell ref="Q25:Q26"/>
    <mergeCell ref="R19:R20"/>
  </mergeCells>
  <phoneticPr fontId="2"/>
  <dataValidations count="5">
    <dataValidation type="list" allowBlank="1" showInputMessage="1" showErrorMessage="1" sqref="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32:JJ36 TF32:TF36 ADB32:ADB36 AMX32:AMX36 AWT32:AWT36 BGP32:BGP36 BQL32:BQL36 CAH32:CAH36 CKD32:CKD36 CTZ32:CTZ36 DDV32:DDV36 DNR32:DNR36 DXN32:DXN36 EHJ32:EHJ36 ERF32:ERF36 FBB32:FBB36 FKX32:FKX36 FUT32:FUT36 GEP32:GEP36 GOL32:GOL36 GYH32:GYH36 HID32:HID36 HRZ32:HRZ36 IBV32:IBV36 ILR32:ILR36 IVN32:IVN36 JFJ32:JFJ36 JPF32:JPF36 JZB32:JZB36 KIX32:KIX36 KST32:KST36 LCP32:LCP36 LML32:LML36 LWH32:LWH36 MGD32:MGD36 MPZ32:MPZ36 MZV32:MZV36 NJR32:NJR36 NTN32:NTN36 ODJ32:ODJ36 ONF32:ONF36 OXB32:OXB36 PGX32:PGX36 PQT32:PQT36 QAP32:QAP36 QKL32:QKL36 QUH32:QUH36 RED32:RED36 RNZ32:RNZ36 RXV32:RXV36 SHR32:SHR36 SRN32:SRN36 TBJ32:TBJ36 TLF32:TLF36 TVB32:TVB36 UEX32:UEX36 UOT32:UOT36 UYP32:UYP36 VIL32:VIL36 VSH32:VSH36 WCD32:WCD36 WLZ32:WLZ36 WVV32:WVV36 N65568:N65571 JJ65568:JJ65571 TF65568:TF65571 ADB65568:ADB65571 AMX65568:AMX65571 AWT65568:AWT65571 BGP65568:BGP65571 BQL65568:BQL65571 CAH65568:CAH65571 CKD65568:CKD65571 CTZ65568:CTZ65571 DDV65568:DDV65571 DNR65568:DNR65571 DXN65568:DXN65571 EHJ65568:EHJ65571 ERF65568:ERF65571 FBB65568:FBB65571 FKX65568:FKX65571 FUT65568:FUT65571 GEP65568:GEP65571 GOL65568:GOL65571 GYH65568:GYH65571 HID65568:HID65571 HRZ65568:HRZ65571 IBV65568:IBV65571 ILR65568:ILR65571 IVN65568:IVN65571 JFJ65568:JFJ65571 JPF65568:JPF65571 JZB65568:JZB65571 KIX65568:KIX65571 KST65568:KST65571 LCP65568:LCP65571 LML65568:LML65571 LWH65568:LWH65571 MGD65568:MGD65571 MPZ65568:MPZ65571 MZV65568:MZV65571 NJR65568:NJR65571 NTN65568:NTN65571 ODJ65568:ODJ65571 ONF65568:ONF65571 OXB65568:OXB65571 PGX65568:PGX65571 PQT65568:PQT65571 QAP65568:QAP65571 QKL65568:QKL65571 QUH65568:QUH65571 RED65568:RED65571 RNZ65568:RNZ65571 RXV65568:RXV65571 SHR65568:SHR65571 SRN65568:SRN65571 TBJ65568:TBJ65571 TLF65568:TLF65571 TVB65568:TVB65571 UEX65568:UEX65571 UOT65568:UOT65571 UYP65568:UYP65571 VIL65568:VIL65571 VSH65568:VSH65571 WCD65568:WCD65571 WLZ65568:WLZ65571 WVV65568:WVV65571 N131104:N131107 JJ131104:JJ131107 TF131104:TF131107 ADB131104:ADB131107 AMX131104:AMX131107 AWT131104:AWT131107 BGP131104:BGP131107 BQL131104:BQL131107 CAH131104:CAH131107 CKD131104:CKD131107 CTZ131104:CTZ131107 DDV131104:DDV131107 DNR131104:DNR131107 DXN131104:DXN131107 EHJ131104:EHJ131107 ERF131104:ERF131107 FBB131104:FBB131107 FKX131104:FKX131107 FUT131104:FUT131107 GEP131104:GEP131107 GOL131104:GOL131107 GYH131104:GYH131107 HID131104:HID131107 HRZ131104:HRZ131107 IBV131104:IBV131107 ILR131104:ILR131107 IVN131104:IVN131107 JFJ131104:JFJ131107 JPF131104:JPF131107 JZB131104:JZB131107 KIX131104:KIX131107 KST131104:KST131107 LCP131104:LCP131107 LML131104:LML131107 LWH131104:LWH131107 MGD131104:MGD131107 MPZ131104:MPZ131107 MZV131104:MZV131107 NJR131104:NJR131107 NTN131104:NTN131107 ODJ131104:ODJ131107 ONF131104:ONF131107 OXB131104:OXB131107 PGX131104:PGX131107 PQT131104:PQT131107 QAP131104:QAP131107 QKL131104:QKL131107 QUH131104:QUH131107 RED131104:RED131107 RNZ131104:RNZ131107 RXV131104:RXV131107 SHR131104:SHR131107 SRN131104:SRN131107 TBJ131104:TBJ131107 TLF131104:TLF131107 TVB131104:TVB131107 UEX131104:UEX131107 UOT131104:UOT131107 UYP131104:UYP131107 VIL131104:VIL131107 VSH131104:VSH131107 WCD131104:WCD131107 WLZ131104:WLZ131107 WVV131104:WVV131107 N196640:N196643 JJ196640:JJ196643 TF196640:TF196643 ADB196640:ADB196643 AMX196640:AMX196643 AWT196640:AWT196643 BGP196640:BGP196643 BQL196640:BQL196643 CAH196640:CAH196643 CKD196640:CKD196643 CTZ196640:CTZ196643 DDV196640:DDV196643 DNR196640:DNR196643 DXN196640:DXN196643 EHJ196640:EHJ196643 ERF196640:ERF196643 FBB196640:FBB196643 FKX196640:FKX196643 FUT196640:FUT196643 GEP196640:GEP196643 GOL196640:GOL196643 GYH196640:GYH196643 HID196640:HID196643 HRZ196640:HRZ196643 IBV196640:IBV196643 ILR196640:ILR196643 IVN196640:IVN196643 JFJ196640:JFJ196643 JPF196640:JPF196643 JZB196640:JZB196643 KIX196640:KIX196643 KST196640:KST196643 LCP196640:LCP196643 LML196640:LML196643 LWH196640:LWH196643 MGD196640:MGD196643 MPZ196640:MPZ196643 MZV196640:MZV196643 NJR196640:NJR196643 NTN196640:NTN196643 ODJ196640:ODJ196643 ONF196640:ONF196643 OXB196640:OXB196643 PGX196640:PGX196643 PQT196640:PQT196643 QAP196640:QAP196643 QKL196640:QKL196643 QUH196640:QUH196643 RED196640:RED196643 RNZ196640:RNZ196643 RXV196640:RXV196643 SHR196640:SHR196643 SRN196640:SRN196643 TBJ196640:TBJ196643 TLF196640:TLF196643 TVB196640:TVB196643 UEX196640:UEX196643 UOT196640:UOT196643 UYP196640:UYP196643 VIL196640:VIL196643 VSH196640:VSH196643 WCD196640:WCD196643 WLZ196640:WLZ196643 WVV196640:WVV196643 N262176:N262179 JJ262176:JJ262179 TF262176:TF262179 ADB262176:ADB262179 AMX262176:AMX262179 AWT262176:AWT262179 BGP262176:BGP262179 BQL262176:BQL262179 CAH262176:CAH262179 CKD262176:CKD262179 CTZ262176:CTZ262179 DDV262176:DDV262179 DNR262176:DNR262179 DXN262176:DXN262179 EHJ262176:EHJ262179 ERF262176:ERF262179 FBB262176:FBB262179 FKX262176:FKX262179 FUT262176:FUT262179 GEP262176:GEP262179 GOL262176:GOL262179 GYH262176:GYH262179 HID262176:HID262179 HRZ262176:HRZ262179 IBV262176:IBV262179 ILR262176:ILR262179 IVN262176:IVN262179 JFJ262176:JFJ262179 JPF262176:JPF262179 JZB262176:JZB262179 KIX262176:KIX262179 KST262176:KST262179 LCP262176:LCP262179 LML262176:LML262179 LWH262176:LWH262179 MGD262176:MGD262179 MPZ262176:MPZ262179 MZV262176:MZV262179 NJR262176:NJR262179 NTN262176:NTN262179 ODJ262176:ODJ262179 ONF262176:ONF262179 OXB262176:OXB262179 PGX262176:PGX262179 PQT262176:PQT262179 QAP262176:QAP262179 QKL262176:QKL262179 QUH262176:QUH262179 RED262176:RED262179 RNZ262176:RNZ262179 RXV262176:RXV262179 SHR262176:SHR262179 SRN262176:SRN262179 TBJ262176:TBJ262179 TLF262176:TLF262179 TVB262176:TVB262179 UEX262176:UEX262179 UOT262176:UOT262179 UYP262176:UYP262179 VIL262176:VIL262179 VSH262176:VSH262179 WCD262176:WCD262179 WLZ262176:WLZ262179 WVV262176:WVV262179 N327712:N327715 JJ327712:JJ327715 TF327712:TF327715 ADB327712:ADB327715 AMX327712:AMX327715 AWT327712:AWT327715 BGP327712:BGP327715 BQL327712:BQL327715 CAH327712:CAH327715 CKD327712:CKD327715 CTZ327712:CTZ327715 DDV327712:DDV327715 DNR327712:DNR327715 DXN327712:DXN327715 EHJ327712:EHJ327715 ERF327712:ERF327715 FBB327712:FBB327715 FKX327712:FKX327715 FUT327712:FUT327715 GEP327712:GEP327715 GOL327712:GOL327715 GYH327712:GYH327715 HID327712:HID327715 HRZ327712:HRZ327715 IBV327712:IBV327715 ILR327712:ILR327715 IVN327712:IVN327715 JFJ327712:JFJ327715 JPF327712:JPF327715 JZB327712:JZB327715 KIX327712:KIX327715 KST327712:KST327715 LCP327712:LCP327715 LML327712:LML327715 LWH327712:LWH327715 MGD327712:MGD327715 MPZ327712:MPZ327715 MZV327712:MZV327715 NJR327712:NJR327715 NTN327712:NTN327715 ODJ327712:ODJ327715 ONF327712:ONF327715 OXB327712:OXB327715 PGX327712:PGX327715 PQT327712:PQT327715 QAP327712:QAP327715 QKL327712:QKL327715 QUH327712:QUH327715 RED327712:RED327715 RNZ327712:RNZ327715 RXV327712:RXV327715 SHR327712:SHR327715 SRN327712:SRN327715 TBJ327712:TBJ327715 TLF327712:TLF327715 TVB327712:TVB327715 UEX327712:UEX327715 UOT327712:UOT327715 UYP327712:UYP327715 VIL327712:VIL327715 VSH327712:VSH327715 WCD327712:WCD327715 WLZ327712:WLZ327715 WVV327712:WVV327715 N393248:N393251 JJ393248:JJ393251 TF393248:TF393251 ADB393248:ADB393251 AMX393248:AMX393251 AWT393248:AWT393251 BGP393248:BGP393251 BQL393248:BQL393251 CAH393248:CAH393251 CKD393248:CKD393251 CTZ393248:CTZ393251 DDV393248:DDV393251 DNR393248:DNR393251 DXN393248:DXN393251 EHJ393248:EHJ393251 ERF393248:ERF393251 FBB393248:FBB393251 FKX393248:FKX393251 FUT393248:FUT393251 GEP393248:GEP393251 GOL393248:GOL393251 GYH393248:GYH393251 HID393248:HID393251 HRZ393248:HRZ393251 IBV393248:IBV393251 ILR393248:ILR393251 IVN393248:IVN393251 JFJ393248:JFJ393251 JPF393248:JPF393251 JZB393248:JZB393251 KIX393248:KIX393251 KST393248:KST393251 LCP393248:LCP393251 LML393248:LML393251 LWH393248:LWH393251 MGD393248:MGD393251 MPZ393248:MPZ393251 MZV393248:MZV393251 NJR393248:NJR393251 NTN393248:NTN393251 ODJ393248:ODJ393251 ONF393248:ONF393251 OXB393248:OXB393251 PGX393248:PGX393251 PQT393248:PQT393251 QAP393248:QAP393251 QKL393248:QKL393251 QUH393248:QUH393251 RED393248:RED393251 RNZ393248:RNZ393251 RXV393248:RXV393251 SHR393248:SHR393251 SRN393248:SRN393251 TBJ393248:TBJ393251 TLF393248:TLF393251 TVB393248:TVB393251 UEX393248:UEX393251 UOT393248:UOT393251 UYP393248:UYP393251 VIL393248:VIL393251 VSH393248:VSH393251 WCD393248:WCD393251 WLZ393248:WLZ393251 WVV393248:WVV393251 N458784:N458787 JJ458784:JJ458787 TF458784:TF458787 ADB458784:ADB458787 AMX458784:AMX458787 AWT458784:AWT458787 BGP458784:BGP458787 BQL458784:BQL458787 CAH458784:CAH458787 CKD458784:CKD458787 CTZ458784:CTZ458787 DDV458784:DDV458787 DNR458784:DNR458787 DXN458784:DXN458787 EHJ458784:EHJ458787 ERF458784:ERF458787 FBB458784:FBB458787 FKX458784:FKX458787 FUT458784:FUT458787 GEP458784:GEP458787 GOL458784:GOL458787 GYH458784:GYH458787 HID458784:HID458787 HRZ458784:HRZ458787 IBV458784:IBV458787 ILR458784:ILR458787 IVN458784:IVN458787 JFJ458784:JFJ458787 JPF458784:JPF458787 JZB458784:JZB458787 KIX458784:KIX458787 KST458784:KST458787 LCP458784:LCP458787 LML458784:LML458787 LWH458784:LWH458787 MGD458784:MGD458787 MPZ458784:MPZ458787 MZV458784:MZV458787 NJR458784:NJR458787 NTN458784:NTN458787 ODJ458784:ODJ458787 ONF458784:ONF458787 OXB458784:OXB458787 PGX458784:PGX458787 PQT458784:PQT458787 QAP458784:QAP458787 QKL458784:QKL458787 QUH458784:QUH458787 RED458784:RED458787 RNZ458784:RNZ458787 RXV458784:RXV458787 SHR458784:SHR458787 SRN458784:SRN458787 TBJ458784:TBJ458787 TLF458784:TLF458787 TVB458784:TVB458787 UEX458784:UEX458787 UOT458784:UOT458787 UYP458784:UYP458787 VIL458784:VIL458787 VSH458784:VSH458787 WCD458784:WCD458787 WLZ458784:WLZ458787 WVV458784:WVV458787 N524320:N524323 JJ524320:JJ524323 TF524320:TF524323 ADB524320:ADB524323 AMX524320:AMX524323 AWT524320:AWT524323 BGP524320:BGP524323 BQL524320:BQL524323 CAH524320:CAH524323 CKD524320:CKD524323 CTZ524320:CTZ524323 DDV524320:DDV524323 DNR524320:DNR524323 DXN524320:DXN524323 EHJ524320:EHJ524323 ERF524320:ERF524323 FBB524320:FBB524323 FKX524320:FKX524323 FUT524320:FUT524323 GEP524320:GEP524323 GOL524320:GOL524323 GYH524320:GYH524323 HID524320:HID524323 HRZ524320:HRZ524323 IBV524320:IBV524323 ILR524320:ILR524323 IVN524320:IVN524323 JFJ524320:JFJ524323 JPF524320:JPF524323 JZB524320:JZB524323 KIX524320:KIX524323 KST524320:KST524323 LCP524320:LCP524323 LML524320:LML524323 LWH524320:LWH524323 MGD524320:MGD524323 MPZ524320:MPZ524323 MZV524320:MZV524323 NJR524320:NJR524323 NTN524320:NTN524323 ODJ524320:ODJ524323 ONF524320:ONF524323 OXB524320:OXB524323 PGX524320:PGX524323 PQT524320:PQT524323 QAP524320:QAP524323 QKL524320:QKL524323 QUH524320:QUH524323 RED524320:RED524323 RNZ524320:RNZ524323 RXV524320:RXV524323 SHR524320:SHR524323 SRN524320:SRN524323 TBJ524320:TBJ524323 TLF524320:TLF524323 TVB524320:TVB524323 UEX524320:UEX524323 UOT524320:UOT524323 UYP524320:UYP524323 VIL524320:VIL524323 VSH524320:VSH524323 WCD524320:WCD524323 WLZ524320:WLZ524323 WVV524320:WVV524323 N589856:N589859 JJ589856:JJ589859 TF589856:TF589859 ADB589856:ADB589859 AMX589856:AMX589859 AWT589856:AWT589859 BGP589856:BGP589859 BQL589856:BQL589859 CAH589856:CAH589859 CKD589856:CKD589859 CTZ589856:CTZ589859 DDV589856:DDV589859 DNR589856:DNR589859 DXN589856:DXN589859 EHJ589856:EHJ589859 ERF589856:ERF589859 FBB589856:FBB589859 FKX589856:FKX589859 FUT589856:FUT589859 GEP589856:GEP589859 GOL589856:GOL589859 GYH589856:GYH589859 HID589856:HID589859 HRZ589856:HRZ589859 IBV589856:IBV589859 ILR589856:ILR589859 IVN589856:IVN589859 JFJ589856:JFJ589859 JPF589856:JPF589859 JZB589856:JZB589859 KIX589856:KIX589859 KST589856:KST589859 LCP589856:LCP589859 LML589856:LML589859 LWH589856:LWH589859 MGD589856:MGD589859 MPZ589856:MPZ589859 MZV589856:MZV589859 NJR589856:NJR589859 NTN589856:NTN589859 ODJ589856:ODJ589859 ONF589856:ONF589859 OXB589856:OXB589859 PGX589856:PGX589859 PQT589856:PQT589859 QAP589856:QAP589859 QKL589856:QKL589859 QUH589856:QUH589859 RED589856:RED589859 RNZ589856:RNZ589859 RXV589856:RXV589859 SHR589856:SHR589859 SRN589856:SRN589859 TBJ589856:TBJ589859 TLF589856:TLF589859 TVB589856:TVB589859 UEX589856:UEX589859 UOT589856:UOT589859 UYP589856:UYP589859 VIL589856:VIL589859 VSH589856:VSH589859 WCD589856:WCD589859 WLZ589856:WLZ589859 WVV589856:WVV589859 N655392:N655395 JJ655392:JJ655395 TF655392:TF655395 ADB655392:ADB655395 AMX655392:AMX655395 AWT655392:AWT655395 BGP655392:BGP655395 BQL655392:BQL655395 CAH655392:CAH655395 CKD655392:CKD655395 CTZ655392:CTZ655395 DDV655392:DDV655395 DNR655392:DNR655395 DXN655392:DXN655395 EHJ655392:EHJ655395 ERF655392:ERF655395 FBB655392:FBB655395 FKX655392:FKX655395 FUT655392:FUT655395 GEP655392:GEP655395 GOL655392:GOL655395 GYH655392:GYH655395 HID655392:HID655395 HRZ655392:HRZ655395 IBV655392:IBV655395 ILR655392:ILR655395 IVN655392:IVN655395 JFJ655392:JFJ655395 JPF655392:JPF655395 JZB655392:JZB655395 KIX655392:KIX655395 KST655392:KST655395 LCP655392:LCP655395 LML655392:LML655395 LWH655392:LWH655395 MGD655392:MGD655395 MPZ655392:MPZ655395 MZV655392:MZV655395 NJR655392:NJR655395 NTN655392:NTN655395 ODJ655392:ODJ655395 ONF655392:ONF655395 OXB655392:OXB655395 PGX655392:PGX655395 PQT655392:PQT655395 QAP655392:QAP655395 QKL655392:QKL655395 QUH655392:QUH655395 RED655392:RED655395 RNZ655392:RNZ655395 RXV655392:RXV655395 SHR655392:SHR655395 SRN655392:SRN655395 TBJ655392:TBJ655395 TLF655392:TLF655395 TVB655392:TVB655395 UEX655392:UEX655395 UOT655392:UOT655395 UYP655392:UYP655395 VIL655392:VIL655395 VSH655392:VSH655395 WCD655392:WCD655395 WLZ655392:WLZ655395 WVV655392:WVV655395 N720928:N720931 JJ720928:JJ720931 TF720928:TF720931 ADB720928:ADB720931 AMX720928:AMX720931 AWT720928:AWT720931 BGP720928:BGP720931 BQL720928:BQL720931 CAH720928:CAH720931 CKD720928:CKD720931 CTZ720928:CTZ720931 DDV720928:DDV720931 DNR720928:DNR720931 DXN720928:DXN720931 EHJ720928:EHJ720931 ERF720928:ERF720931 FBB720928:FBB720931 FKX720928:FKX720931 FUT720928:FUT720931 GEP720928:GEP720931 GOL720928:GOL720931 GYH720928:GYH720931 HID720928:HID720931 HRZ720928:HRZ720931 IBV720928:IBV720931 ILR720928:ILR720931 IVN720928:IVN720931 JFJ720928:JFJ720931 JPF720928:JPF720931 JZB720928:JZB720931 KIX720928:KIX720931 KST720928:KST720931 LCP720928:LCP720931 LML720928:LML720931 LWH720928:LWH720931 MGD720928:MGD720931 MPZ720928:MPZ720931 MZV720928:MZV720931 NJR720928:NJR720931 NTN720928:NTN720931 ODJ720928:ODJ720931 ONF720928:ONF720931 OXB720928:OXB720931 PGX720928:PGX720931 PQT720928:PQT720931 QAP720928:QAP720931 QKL720928:QKL720931 QUH720928:QUH720931 RED720928:RED720931 RNZ720928:RNZ720931 RXV720928:RXV720931 SHR720928:SHR720931 SRN720928:SRN720931 TBJ720928:TBJ720931 TLF720928:TLF720931 TVB720928:TVB720931 UEX720928:UEX720931 UOT720928:UOT720931 UYP720928:UYP720931 VIL720928:VIL720931 VSH720928:VSH720931 WCD720928:WCD720931 WLZ720928:WLZ720931 WVV720928:WVV720931 N786464:N786467 JJ786464:JJ786467 TF786464:TF786467 ADB786464:ADB786467 AMX786464:AMX786467 AWT786464:AWT786467 BGP786464:BGP786467 BQL786464:BQL786467 CAH786464:CAH786467 CKD786464:CKD786467 CTZ786464:CTZ786467 DDV786464:DDV786467 DNR786464:DNR786467 DXN786464:DXN786467 EHJ786464:EHJ786467 ERF786464:ERF786467 FBB786464:FBB786467 FKX786464:FKX786467 FUT786464:FUT786467 GEP786464:GEP786467 GOL786464:GOL786467 GYH786464:GYH786467 HID786464:HID786467 HRZ786464:HRZ786467 IBV786464:IBV786467 ILR786464:ILR786467 IVN786464:IVN786467 JFJ786464:JFJ786467 JPF786464:JPF786467 JZB786464:JZB786467 KIX786464:KIX786467 KST786464:KST786467 LCP786464:LCP786467 LML786464:LML786467 LWH786464:LWH786467 MGD786464:MGD786467 MPZ786464:MPZ786467 MZV786464:MZV786467 NJR786464:NJR786467 NTN786464:NTN786467 ODJ786464:ODJ786467 ONF786464:ONF786467 OXB786464:OXB786467 PGX786464:PGX786467 PQT786464:PQT786467 QAP786464:QAP786467 QKL786464:QKL786467 QUH786464:QUH786467 RED786464:RED786467 RNZ786464:RNZ786467 RXV786464:RXV786467 SHR786464:SHR786467 SRN786464:SRN786467 TBJ786464:TBJ786467 TLF786464:TLF786467 TVB786464:TVB786467 UEX786464:UEX786467 UOT786464:UOT786467 UYP786464:UYP786467 VIL786464:VIL786467 VSH786464:VSH786467 WCD786464:WCD786467 WLZ786464:WLZ786467 WVV786464:WVV786467 N852000:N852003 JJ852000:JJ852003 TF852000:TF852003 ADB852000:ADB852003 AMX852000:AMX852003 AWT852000:AWT852003 BGP852000:BGP852003 BQL852000:BQL852003 CAH852000:CAH852003 CKD852000:CKD852003 CTZ852000:CTZ852003 DDV852000:DDV852003 DNR852000:DNR852003 DXN852000:DXN852003 EHJ852000:EHJ852003 ERF852000:ERF852003 FBB852000:FBB852003 FKX852000:FKX852003 FUT852000:FUT852003 GEP852000:GEP852003 GOL852000:GOL852003 GYH852000:GYH852003 HID852000:HID852003 HRZ852000:HRZ852003 IBV852000:IBV852003 ILR852000:ILR852003 IVN852000:IVN852003 JFJ852000:JFJ852003 JPF852000:JPF852003 JZB852000:JZB852003 KIX852000:KIX852003 KST852000:KST852003 LCP852000:LCP852003 LML852000:LML852003 LWH852000:LWH852003 MGD852000:MGD852003 MPZ852000:MPZ852003 MZV852000:MZV852003 NJR852000:NJR852003 NTN852000:NTN852003 ODJ852000:ODJ852003 ONF852000:ONF852003 OXB852000:OXB852003 PGX852000:PGX852003 PQT852000:PQT852003 QAP852000:QAP852003 QKL852000:QKL852003 QUH852000:QUH852003 RED852000:RED852003 RNZ852000:RNZ852003 RXV852000:RXV852003 SHR852000:SHR852003 SRN852000:SRN852003 TBJ852000:TBJ852003 TLF852000:TLF852003 TVB852000:TVB852003 UEX852000:UEX852003 UOT852000:UOT852003 UYP852000:UYP852003 VIL852000:VIL852003 VSH852000:VSH852003 WCD852000:WCD852003 WLZ852000:WLZ852003 WVV852000:WVV852003 N917536:N917539 JJ917536:JJ917539 TF917536:TF917539 ADB917536:ADB917539 AMX917536:AMX917539 AWT917536:AWT917539 BGP917536:BGP917539 BQL917536:BQL917539 CAH917536:CAH917539 CKD917536:CKD917539 CTZ917536:CTZ917539 DDV917536:DDV917539 DNR917536:DNR917539 DXN917536:DXN917539 EHJ917536:EHJ917539 ERF917536:ERF917539 FBB917536:FBB917539 FKX917536:FKX917539 FUT917536:FUT917539 GEP917536:GEP917539 GOL917536:GOL917539 GYH917536:GYH917539 HID917536:HID917539 HRZ917536:HRZ917539 IBV917536:IBV917539 ILR917536:ILR917539 IVN917536:IVN917539 JFJ917536:JFJ917539 JPF917536:JPF917539 JZB917536:JZB917539 KIX917536:KIX917539 KST917536:KST917539 LCP917536:LCP917539 LML917536:LML917539 LWH917536:LWH917539 MGD917536:MGD917539 MPZ917536:MPZ917539 MZV917536:MZV917539 NJR917536:NJR917539 NTN917536:NTN917539 ODJ917536:ODJ917539 ONF917536:ONF917539 OXB917536:OXB917539 PGX917536:PGX917539 PQT917536:PQT917539 QAP917536:QAP917539 QKL917536:QKL917539 QUH917536:QUH917539 RED917536:RED917539 RNZ917536:RNZ917539 RXV917536:RXV917539 SHR917536:SHR917539 SRN917536:SRN917539 TBJ917536:TBJ917539 TLF917536:TLF917539 TVB917536:TVB917539 UEX917536:UEX917539 UOT917536:UOT917539 UYP917536:UYP917539 VIL917536:VIL917539 VSH917536:VSH917539 WCD917536:WCD917539 WLZ917536:WLZ917539 WVV917536:WVV917539 N983072:N983075 JJ983072:JJ983075 TF983072:TF983075 ADB983072:ADB983075 AMX983072:AMX983075 AWT983072:AWT983075 BGP983072:BGP983075 BQL983072:BQL983075 CAH983072:CAH983075 CKD983072:CKD983075 CTZ983072:CTZ983075 DDV983072:DDV983075 DNR983072:DNR983075 DXN983072:DXN983075 EHJ983072:EHJ983075 ERF983072:ERF983075 FBB983072:FBB983075 FKX983072:FKX983075 FUT983072:FUT983075 GEP983072:GEP983075 GOL983072:GOL983075 GYH983072:GYH983075 HID983072:HID983075 HRZ983072:HRZ983075 IBV983072:IBV983075 ILR983072:ILR983075 IVN983072:IVN983075 JFJ983072:JFJ983075 JPF983072:JPF983075 JZB983072:JZB983075 KIX983072:KIX983075 KST983072:KST983075 LCP983072:LCP983075 LML983072:LML983075 LWH983072:LWH983075 MGD983072:MGD983075 MPZ983072:MPZ983075 MZV983072:MZV983075 NJR983072:NJR983075 NTN983072:NTN983075 ODJ983072:ODJ983075 ONF983072:ONF983075 OXB983072:OXB983075 PGX983072:PGX983075 PQT983072:PQT983075 QAP983072:QAP983075 QKL983072:QKL983075 QUH983072:QUH983075 RED983072:RED983075 RNZ983072:RNZ983075 RXV983072:RXV983075 SHR983072:SHR983075 SRN983072:SRN983075 TBJ983072:TBJ983075 TLF983072:TLF983075 TVB983072:TVB983075 UEX983072:UEX983075 UOT983072:UOT983075 UYP983072:UYP983075 VIL983072:VIL983075 VSH983072:VSH983075 WCD983072:WCD983075 WLZ983072:WLZ983075 WVV983072:WVV983075 N32:N35" xr:uid="{6AACA530-DF6C-408F-957F-8760695D6259}">
      <formula1>$AM$13:$AM$17</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01FEC61D-B0B6-4970-9B09-7BDDFDDE4035}">
      <formula1>$T$27:$T$40</formula1>
    </dataValidation>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9DEAB7BE-FFA9-4421-80C5-0A4F1F97E28C}">
      <formula1>$AM$9:$AM$10</formula1>
    </dataValidation>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3184947D-0DDB-4CA4-B1FD-9794A77927FE}"/>
    <dataValidation type="list" allowBlank="1" showInputMessage="1" showErrorMessage="1" sqref="R36" xr:uid="{F49238DA-D7F9-4938-B59C-DDD911AB31A1}">
      <formula1>$AL$17:$AL$18</formula1>
    </dataValidation>
  </dataValidations>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2E95-D8F0-4290-8FC3-853D8077B451}">
  <sheetPr codeName="Sheet8"/>
  <dimension ref="A1:DO90"/>
  <sheetViews>
    <sheetView showGridLines="0" tabSelected="1" view="pageBreakPreview" zoomScaleNormal="100" zoomScaleSheetLayoutView="100" workbookViewId="0">
      <selection activeCell="T23" sqref="T23:AG23"/>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2.08203125" style="4" customWidth="1"/>
    <col min="23" max="26" width="7.5" style="4" customWidth="1"/>
    <col min="27" max="28" width="5.08203125" style="1" customWidth="1"/>
    <col min="29" max="32" width="5.08203125" style="2" customWidth="1"/>
    <col min="33" max="36" width="4.5" style="10" customWidth="1"/>
    <col min="37" max="37" width="6.5" style="2" customWidth="1"/>
    <col min="38" max="40" width="5.83203125" style="2" hidden="1" customWidth="1"/>
    <col min="41" max="90" width="5.83203125" style="1" hidden="1" customWidth="1"/>
    <col min="91" max="91" width="5.83203125" style="1" customWidth="1"/>
    <col min="92" max="92" width="10.08203125" style="1" customWidth="1"/>
    <col min="93" max="96" width="9.58203125" style="1"/>
    <col min="97" max="97" width="9.58203125" style="1" customWidth="1"/>
    <col min="98" max="16384" width="9.58203125" style="1"/>
  </cols>
  <sheetData>
    <row r="1" spans="1:119" ht="17.149999999999999" customHeight="1">
      <c r="A1" s="149" t="s">
        <v>0</v>
      </c>
      <c r="B1" s="149"/>
      <c r="C1" s="149"/>
      <c r="D1" s="149"/>
      <c r="E1" s="149"/>
      <c r="F1" s="149"/>
      <c r="G1" s="149"/>
      <c r="H1" s="149"/>
      <c r="I1" s="149"/>
      <c r="J1" s="149"/>
      <c r="K1" s="149"/>
      <c r="L1" s="149"/>
      <c r="M1" s="149"/>
      <c r="N1" s="149"/>
      <c r="O1" s="149"/>
      <c r="P1" s="149"/>
      <c r="Q1" s="149"/>
      <c r="R1" s="149"/>
      <c r="S1" s="94" t="s">
        <v>1</v>
      </c>
      <c r="AC1" s="1"/>
      <c r="AD1" s="1"/>
      <c r="AE1" s="1"/>
      <c r="AF1" s="1"/>
      <c r="AG1" s="4"/>
      <c r="AH1" s="4"/>
      <c r="AI1" s="4"/>
      <c r="AJ1" s="4"/>
      <c r="AR1" s="41"/>
      <c r="AS1" s="41"/>
      <c r="AT1" s="41"/>
      <c r="AU1" s="41"/>
      <c r="AV1" s="41"/>
      <c r="AW1" s="41"/>
      <c r="AX1" s="41"/>
      <c r="AY1" s="41"/>
      <c r="AZ1" s="41"/>
      <c r="BA1" s="41"/>
      <c r="BB1" s="41"/>
      <c r="BC1" s="41"/>
      <c r="BD1" s="41"/>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119" ht="17.149999999999999" customHeight="1">
      <c r="A2" s="108"/>
      <c r="B2" s="108"/>
      <c r="C2" s="108"/>
      <c r="D2" s="108"/>
      <c r="E2" s="108"/>
      <c r="F2" s="108"/>
      <c r="G2" s="108"/>
      <c r="H2" s="108"/>
      <c r="I2" s="108"/>
      <c r="J2" s="108"/>
      <c r="K2" s="108"/>
      <c r="L2" s="108"/>
      <c r="M2" s="108"/>
      <c r="N2" s="108"/>
      <c r="O2" s="108"/>
      <c r="P2" s="317" t="s">
        <v>2</v>
      </c>
      <c r="Q2" s="319"/>
      <c r="R2" s="320"/>
      <c r="S2" s="95" t="s">
        <v>3</v>
      </c>
      <c r="T2" s="156" t="s">
        <v>4</v>
      </c>
      <c r="U2" s="156"/>
      <c r="V2" s="156"/>
      <c r="W2" s="156"/>
      <c r="X2" s="156"/>
      <c r="Y2" s="156"/>
      <c r="Z2" s="156"/>
      <c r="AA2" s="156"/>
      <c r="AB2" s="156"/>
      <c r="AC2" s="156"/>
      <c r="AD2" s="156"/>
      <c r="AE2" s="156"/>
      <c r="AF2" s="156"/>
      <c r="AG2" s="156"/>
      <c r="AH2" s="4"/>
      <c r="AI2" s="4"/>
      <c r="AJ2" s="4"/>
      <c r="AR2" s="41"/>
      <c r="AS2" s="41"/>
      <c r="AT2" s="41"/>
      <c r="AU2" s="41"/>
      <c r="AV2" s="41"/>
      <c r="AW2" s="41"/>
      <c r="AX2" s="41"/>
      <c r="AY2" s="41"/>
      <c r="AZ2" s="41"/>
      <c r="BA2" s="41"/>
      <c r="BB2" s="41"/>
      <c r="BC2" s="41"/>
      <c r="BD2" s="41"/>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row>
    <row r="3" spans="1:119" ht="17.149999999999999" customHeight="1">
      <c r="A3" s="136" t="s">
        <v>5</v>
      </c>
      <c r="B3" s="137"/>
      <c r="C3" s="137"/>
      <c r="D3" s="137"/>
      <c r="E3" s="323"/>
      <c r="F3" s="324"/>
      <c r="G3" s="324"/>
      <c r="H3" s="324"/>
      <c r="I3" s="324"/>
      <c r="J3" s="325"/>
      <c r="K3" s="5"/>
      <c r="L3" s="5"/>
      <c r="M3" s="5"/>
      <c r="N3" s="5"/>
      <c r="O3" s="5"/>
      <c r="P3" s="318"/>
      <c r="Q3" s="321"/>
      <c r="R3" s="322"/>
      <c r="S3" s="95" t="s">
        <v>7</v>
      </c>
      <c r="T3" s="96" t="s">
        <v>8</v>
      </c>
      <c r="U3" s="96"/>
      <c r="V3" s="96"/>
      <c r="W3" s="135" t="s">
        <v>9</v>
      </c>
      <c r="X3" s="135"/>
      <c r="Y3" s="135"/>
      <c r="Z3" s="135"/>
      <c r="AA3" s="135"/>
      <c r="AB3" s="135"/>
      <c r="AC3" s="135"/>
      <c r="AD3" s="135"/>
      <c r="AE3" s="135"/>
      <c r="AF3" s="135"/>
      <c r="AG3" s="135"/>
      <c r="AH3" s="4"/>
      <c r="AI3" s="4"/>
      <c r="AJ3" s="4"/>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row>
    <row r="4" spans="1:119" ht="17.149999999999999" customHeight="1">
      <c r="T4" s="156" t="s">
        <v>10</v>
      </c>
      <c r="U4" s="156"/>
      <c r="V4" s="156"/>
      <c r="W4" s="156"/>
      <c r="X4" s="156"/>
      <c r="Y4" s="156"/>
      <c r="Z4" s="156"/>
      <c r="AA4" s="156"/>
      <c r="AB4" s="156"/>
      <c r="AC4" s="156"/>
      <c r="AD4" s="156"/>
      <c r="AE4" s="156"/>
      <c r="AF4" s="156"/>
      <c r="AG4" s="156"/>
      <c r="AH4" s="4"/>
      <c r="AI4" s="4"/>
      <c r="AJ4" s="4"/>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row>
    <row r="5" spans="1:119" ht="17.149999999999999" customHeight="1">
      <c r="A5" s="326" t="s">
        <v>11</v>
      </c>
      <c r="B5" s="150" t="s">
        <v>12</v>
      </c>
      <c r="C5" s="152"/>
      <c r="D5" s="327"/>
      <c r="E5" s="328"/>
      <c r="F5" s="328"/>
      <c r="G5" s="328"/>
      <c r="H5" s="328"/>
      <c r="I5" s="328"/>
      <c r="J5" s="329"/>
      <c r="K5" s="150" t="s">
        <v>14</v>
      </c>
      <c r="L5" s="151"/>
      <c r="M5" s="152"/>
      <c r="N5" s="330"/>
      <c r="O5" s="331"/>
      <c r="P5" s="331"/>
      <c r="Q5" s="331"/>
      <c r="R5" s="332"/>
      <c r="S5" s="7" t="s">
        <v>15</v>
      </c>
      <c r="T5" s="156" t="s">
        <v>16</v>
      </c>
      <c r="U5" s="156"/>
      <c r="V5" s="156"/>
      <c r="W5" s="156"/>
      <c r="X5" s="156"/>
      <c r="Y5" s="156"/>
      <c r="Z5" s="156"/>
      <c r="AA5" s="156"/>
      <c r="AB5" s="156"/>
      <c r="AC5" s="156"/>
      <c r="AD5" s="156"/>
      <c r="AE5" s="156"/>
      <c r="AF5" s="156"/>
      <c r="AG5" s="156"/>
      <c r="AH5" s="4"/>
      <c r="AI5" s="4"/>
      <c r="AJ5" s="4"/>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row>
    <row r="6" spans="1:119" ht="17.149999999999999" customHeight="1">
      <c r="A6" s="326"/>
      <c r="B6" s="150" t="s">
        <v>17</v>
      </c>
      <c r="C6" s="152"/>
      <c r="D6" s="327"/>
      <c r="E6" s="328"/>
      <c r="F6" s="328"/>
      <c r="G6" s="328"/>
      <c r="H6" s="328"/>
      <c r="I6" s="328"/>
      <c r="J6" s="329"/>
      <c r="K6" s="150" t="s">
        <v>154</v>
      </c>
      <c r="L6" s="151"/>
      <c r="M6" s="152"/>
      <c r="N6" s="153">
        <f>DATEDIF(N5,AM8,"y")</f>
        <v>125</v>
      </c>
      <c r="O6" s="333"/>
      <c r="P6" s="334" t="str">
        <f>IF(N6&lt;=60,"若手指導者","")</f>
        <v/>
      </c>
      <c r="Q6" s="154"/>
      <c r="R6" s="155"/>
      <c r="AC6" s="1"/>
      <c r="AD6" s="1"/>
      <c r="AE6" s="1"/>
      <c r="AF6" s="1"/>
      <c r="AG6" s="4"/>
      <c r="AH6" s="4"/>
      <c r="AI6" s="4"/>
      <c r="AJ6" s="4"/>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119" ht="17.149999999999999" customHeight="1">
      <c r="A7" s="326"/>
      <c r="B7" s="150" t="s">
        <v>20</v>
      </c>
      <c r="C7" s="152"/>
      <c r="D7" s="327"/>
      <c r="E7" s="328"/>
      <c r="F7" s="328"/>
      <c r="G7" s="328"/>
      <c r="H7" s="328"/>
      <c r="I7" s="328"/>
      <c r="J7" s="329"/>
      <c r="K7" s="335" t="s">
        <v>22</v>
      </c>
      <c r="L7" s="336"/>
      <c r="M7" s="337"/>
      <c r="N7" s="323"/>
      <c r="O7" s="338"/>
      <c r="P7" s="339" t="str">
        <f>IF(N7=AM10,"女性指導者","")</f>
        <v/>
      </c>
      <c r="Q7" s="340"/>
      <c r="R7" s="341"/>
      <c r="S7" s="94" t="s">
        <v>24</v>
      </c>
      <c r="T7" s="16"/>
      <c r="U7" s="42"/>
      <c r="V7" s="42"/>
      <c r="W7" s="42"/>
      <c r="X7" s="42"/>
      <c r="Y7" s="42"/>
      <c r="Z7" s="42"/>
      <c r="AA7" s="16"/>
      <c r="AB7" s="16"/>
      <c r="AC7" s="1"/>
      <c r="AD7" s="1"/>
      <c r="AE7" s="1"/>
      <c r="AF7" s="1"/>
      <c r="AG7" s="4"/>
      <c r="AH7" s="4"/>
      <c r="AI7" s="4"/>
      <c r="AJ7" s="4"/>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17" t="s">
        <v>25</v>
      </c>
      <c r="CA7" s="18"/>
      <c r="CB7" s="18"/>
      <c r="CC7" s="18"/>
      <c r="CD7" s="18"/>
      <c r="CE7" s="18"/>
      <c r="CF7" s="19"/>
      <c r="CG7" s="17" t="s">
        <v>26</v>
      </c>
      <c r="CH7" s="18"/>
      <c r="CI7" s="18"/>
      <c r="CJ7" s="18"/>
      <c r="CK7" s="18"/>
      <c r="CL7" s="19"/>
      <c r="CM7" s="6"/>
      <c r="CN7" s="6"/>
      <c r="CO7" s="6"/>
      <c r="CP7" s="6"/>
      <c r="CQ7" s="6"/>
    </row>
    <row r="8" spans="1:119" ht="17.149999999999999" customHeight="1">
      <c r="A8" s="283" t="s">
        <v>27</v>
      </c>
      <c r="B8" s="137" t="s">
        <v>28</v>
      </c>
      <c r="C8" s="137"/>
      <c r="D8" s="137"/>
      <c r="E8" s="137"/>
      <c r="F8" s="137"/>
      <c r="G8" s="137"/>
      <c r="H8" s="137"/>
      <c r="I8" s="137"/>
      <c r="J8" s="138"/>
      <c r="K8" s="136" t="s">
        <v>29</v>
      </c>
      <c r="L8" s="137"/>
      <c r="M8" s="137"/>
      <c r="N8" s="138"/>
      <c r="O8" s="314" t="s">
        <v>30</v>
      </c>
      <c r="P8" s="315"/>
      <c r="Q8" s="315"/>
      <c r="R8" s="316"/>
      <c r="S8" s="95" t="s">
        <v>3</v>
      </c>
      <c r="T8" s="156" t="s">
        <v>31</v>
      </c>
      <c r="U8" s="156"/>
      <c r="V8" s="156"/>
      <c r="W8" s="156"/>
      <c r="X8" s="156"/>
      <c r="Y8" s="156"/>
      <c r="Z8" s="156"/>
      <c r="AA8" s="156"/>
      <c r="AB8" s="156"/>
      <c r="AC8" s="156"/>
      <c r="AD8" s="156"/>
      <c r="AE8" s="156"/>
      <c r="AF8" s="156"/>
      <c r="AG8" s="156"/>
      <c r="AH8" s="4"/>
      <c r="AI8" s="4"/>
      <c r="AJ8" s="4"/>
      <c r="AM8" s="20">
        <v>45943</v>
      </c>
      <c r="AR8" s="17" t="s">
        <v>32</v>
      </c>
      <c r="AS8" s="18"/>
      <c r="AT8" s="18"/>
      <c r="AU8" s="18"/>
      <c r="AV8" s="18"/>
      <c r="AW8" s="19"/>
      <c r="AX8" s="17" t="s">
        <v>33</v>
      </c>
      <c r="AY8" s="18"/>
      <c r="AZ8" s="18"/>
      <c r="BA8" s="18"/>
      <c r="BB8" s="18"/>
      <c r="BC8" s="19"/>
      <c r="BD8" s="17" t="s">
        <v>34</v>
      </c>
      <c r="BE8" s="18"/>
      <c r="BF8" s="18"/>
      <c r="BG8" s="18"/>
      <c r="BH8" s="18"/>
      <c r="BI8" s="19"/>
      <c r="BJ8" s="17" t="s">
        <v>35</v>
      </c>
      <c r="BK8" s="18"/>
      <c r="BL8" s="18"/>
      <c r="BM8" s="18"/>
      <c r="BN8" s="18"/>
      <c r="BO8" s="19"/>
      <c r="BP8" s="6"/>
      <c r="BQ8" s="6" t="s">
        <v>36</v>
      </c>
      <c r="BR8" s="6"/>
      <c r="BS8" s="6" t="s">
        <v>37</v>
      </c>
      <c r="BT8" s="6" t="s">
        <v>38</v>
      </c>
      <c r="BU8" s="6"/>
      <c r="BV8" s="6" t="s">
        <v>37</v>
      </c>
      <c r="BW8" s="6" t="s">
        <v>39</v>
      </c>
      <c r="BX8" s="6"/>
      <c r="BY8" s="6"/>
      <c r="BZ8" s="21" t="s">
        <v>40</v>
      </c>
      <c r="CA8" s="22" t="s">
        <v>41</v>
      </c>
      <c r="CB8" s="22" t="s">
        <v>42</v>
      </c>
      <c r="CC8" s="22"/>
      <c r="CD8" s="22" t="s">
        <v>43</v>
      </c>
      <c r="CE8" s="22" t="s">
        <v>44</v>
      </c>
      <c r="CF8" s="23" t="s">
        <v>45</v>
      </c>
      <c r="CG8" s="21" t="s">
        <v>40</v>
      </c>
      <c r="CH8" s="22" t="s">
        <v>41</v>
      </c>
      <c r="CI8" s="22" t="s">
        <v>42</v>
      </c>
      <c r="CJ8" s="22" t="s">
        <v>43</v>
      </c>
      <c r="CK8" s="22" t="s">
        <v>44</v>
      </c>
      <c r="CL8" s="23" t="s">
        <v>45</v>
      </c>
      <c r="CM8" s="6"/>
      <c r="CN8" s="6"/>
      <c r="CO8" s="6"/>
      <c r="CP8" s="6"/>
      <c r="CQ8" s="6"/>
    </row>
    <row r="9" spans="1:119" ht="17.149999999999999" customHeight="1">
      <c r="A9" s="284"/>
      <c r="B9" s="306"/>
      <c r="C9" s="307"/>
      <c r="D9" s="307"/>
      <c r="E9" s="307"/>
      <c r="F9" s="307"/>
      <c r="G9" s="307"/>
      <c r="H9" s="307"/>
      <c r="I9" s="307"/>
      <c r="J9" s="308"/>
      <c r="K9" s="104" t="s">
        <v>47</v>
      </c>
      <c r="L9" s="304"/>
      <c r="M9" s="304"/>
      <c r="N9" s="305"/>
      <c r="O9" s="312" t="str">
        <f>IF($L9&lt;&gt;"",IF($AN9="0-",AX9,IF($AN9="+0",BD9,IF($AN9="+-",BJ9,AR9))),"")</f>
        <v/>
      </c>
      <c r="P9" s="299" t="s">
        <v>40</v>
      </c>
      <c r="Q9" s="299" t="str">
        <f>IF($L10&lt;&gt;"",IF($AN9="0-",AY9,IF($AN9="+0",BE9,IF($AN9="+-",BK9,AS9))),"")</f>
        <v/>
      </c>
      <c r="R9" s="301" t="s">
        <v>48</v>
      </c>
      <c r="S9" s="95" t="s">
        <v>7</v>
      </c>
      <c r="T9" s="1" t="s">
        <v>49</v>
      </c>
      <c r="U9" s="43"/>
      <c r="V9" s="43"/>
      <c r="W9" s="43"/>
      <c r="AC9" s="1"/>
      <c r="AD9" s="1"/>
      <c r="AE9" s="1"/>
      <c r="AF9" s="1"/>
      <c r="AG9" s="4"/>
      <c r="AH9" s="4"/>
      <c r="AI9" s="4"/>
      <c r="AJ9" s="4"/>
      <c r="AM9" s="1" t="s">
        <v>23</v>
      </c>
      <c r="AN9" s="298"/>
      <c r="AO9" s="294" t="str">
        <f>IF(AN9&lt;&gt;"",VLOOKUP(AN9,$AP$9:$AQ$12,2),"")</f>
        <v/>
      </c>
      <c r="AP9" s="110"/>
      <c r="AQ9" s="111" t="s">
        <v>50</v>
      </c>
      <c r="AR9" s="24">
        <f>IF(AV9&gt;=12,DATEDIF(BS9,BV9,"y")+1,DATEDIF(BS9,BV9,"y"))</f>
        <v>0</v>
      </c>
      <c r="AS9" s="24">
        <f>IF(AV9&gt;=12,AV9-12,AV9)</f>
        <v>0</v>
      </c>
      <c r="AT9" s="25" t="str">
        <f>IF(AW9&lt;=15,"半",0)</f>
        <v>半</v>
      </c>
      <c r="AU9" s="26">
        <f>DATEDIF(BS9,BV9,"y")</f>
        <v>0</v>
      </c>
      <c r="AV9" s="27">
        <f>IF(AW9&gt;=16,DATEDIF(BS9,BV9,"ym")+1,DATEDIF(BS9,BV9,"ym"))</f>
        <v>0</v>
      </c>
      <c r="AW9" s="28">
        <f>DATEDIF(BS9,BV9,"md")</f>
        <v>14</v>
      </c>
      <c r="AX9" s="29" t="e">
        <f>IF(BB9&gt;=12,DATEDIF(BS9,BW9,"y")+1,DATEDIF(BS9,BW9,"y"))</f>
        <v>#NUM!</v>
      </c>
      <c r="AY9" s="29" t="e">
        <f>IF(BB9&gt;=12,BB9-12,BB9)</f>
        <v>#NUM!</v>
      </c>
      <c r="AZ9" s="30" t="e">
        <f>IF(BC9&lt;=15,"半",0)</f>
        <v>#NUM!</v>
      </c>
      <c r="BA9" s="31" t="e">
        <f>DATEDIF(BS9,BW9,"y")</f>
        <v>#NUM!</v>
      </c>
      <c r="BB9" s="32" t="e">
        <f>IF(BC9&gt;=16,DATEDIF(BS9,BW9,"ym")+1,DATEDIF(BS9,BW9,"ym"))</f>
        <v>#NUM!</v>
      </c>
      <c r="BC9" s="33" t="e">
        <f>DATEDIF(BS9,BW9,"md")</f>
        <v>#NUM!</v>
      </c>
      <c r="BD9" s="29" t="e">
        <f>IF(BH9&gt;=12,DATEDIF(BT9,BV9,"y")+1,DATEDIF(BT9,BV9,"y"))</f>
        <v>#NUM!</v>
      </c>
      <c r="BE9" s="29" t="e">
        <f>IF(BH9&gt;=12,BH9-12,BH9)</f>
        <v>#NUM!</v>
      </c>
      <c r="BF9" s="30" t="e">
        <f>IF(BI9&lt;=15,"半",0)</f>
        <v>#NUM!</v>
      </c>
      <c r="BG9" s="31" t="e">
        <f>DATEDIF(BT9,BV9,"y")</f>
        <v>#NUM!</v>
      </c>
      <c r="BH9" s="32" t="e">
        <f>IF(BI9&gt;=16,DATEDIF(BT9,BV9,"ym")+1,DATEDIF(BT9,BV9,"ym"))</f>
        <v>#NUM!</v>
      </c>
      <c r="BI9" s="32" t="e">
        <f>DATEDIF(BT9,BV9,"md")</f>
        <v>#NUM!</v>
      </c>
      <c r="BJ9" s="29" t="e">
        <f>IF(BN9&gt;=12,DATEDIF(BT9,BW9,"y")+1,DATEDIF(BT9,BW9,"y"))</f>
        <v>#NUM!</v>
      </c>
      <c r="BK9" s="29" t="e">
        <f>IF(BN9&gt;=12,BN9-12,BN9)</f>
        <v>#NUM!</v>
      </c>
      <c r="BL9" s="30" t="e">
        <f>IF(BO9&lt;=15,"半",0)</f>
        <v>#NUM!</v>
      </c>
      <c r="BM9" s="31" t="e">
        <f>DATEDIF(BT9,BW9,"y")</f>
        <v>#NUM!</v>
      </c>
      <c r="BN9" s="32" t="e">
        <f>IF(BO9&gt;=16,DATEDIF(BT9,BW9,"ym")+1,DATEDIF(BT9,BW9,"ym"))</f>
        <v>#NUM!</v>
      </c>
      <c r="BO9" s="33" t="e">
        <f>DATEDIF(BT9,BW9,"md")</f>
        <v>#NUM!</v>
      </c>
      <c r="BP9" s="27"/>
      <c r="BQ9" s="34">
        <f>IF(L10="現在",$AM$8,L10)</f>
        <v>0</v>
      </c>
      <c r="BR9" s="8">
        <v>0</v>
      </c>
      <c r="BS9" s="35">
        <f>IF(DAY(L9)&lt;=15,L9-DAY(L9)+1,L9-DAY(L9)+16)</f>
        <v>1</v>
      </c>
      <c r="BT9" s="35">
        <f>IF(DAY(BS9)=1,BS9+15,CC9)</f>
        <v>16</v>
      </c>
      <c r="BU9" s="35"/>
      <c r="BV9" s="35">
        <f>IF(CL9&gt;=16,CJ9,IF(L10="現在",$AM$8-CL9+15,L10-CL9+15))</f>
        <v>15</v>
      </c>
      <c r="BW9" s="35">
        <f>IF(DAY(BV9)=15,BV9-DAY(BV9),BV9-DAY(BV9)+15)</f>
        <v>0</v>
      </c>
      <c r="BX9" s="35"/>
      <c r="BY9" s="35"/>
      <c r="BZ9" s="8">
        <f>YEAR(J9)</f>
        <v>1900</v>
      </c>
      <c r="CA9" s="8">
        <f>MONTH(J9)+1</f>
        <v>2</v>
      </c>
      <c r="CB9" s="36" t="str">
        <f>CONCATENATE(BZ9,"/",CA9,"/",1)</f>
        <v>1900/2/1</v>
      </c>
      <c r="CC9" s="36">
        <f>CB9+1-1</f>
        <v>32</v>
      </c>
      <c r="CD9" s="36">
        <f>CB9-1</f>
        <v>31</v>
      </c>
      <c r="CE9" s="8">
        <f>DAY(CD9)</f>
        <v>31</v>
      </c>
      <c r="CF9" s="8">
        <f>DAY(J9)</f>
        <v>0</v>
      </c>
      <c r="CG9" s="8">
        <f>YEAR(BQ9)</f>
        <v>1900</v>
      </c>
      <c r="CH9" s="8">
        <f>IF(MONTH(BQ9)=12,MONTH(BQ9)-12+1,MONTH(BQ9)+1)</f>
        <v>2</v>
      </c>
      <c r="CI9" s="36" t="str">
        <f>IF(CH9=1,CONCATENATE(CG9+1,"/",CH9,"/",1),CONCATENATE(CG9,"/",CH9,"/",1))</f>
        <v>1900/2/1</v>
      </c>
      <c r="CJ9" s="36">
        <f>CI9-1</f>
        <v>31</v>
      </c>
      <c r="CK9" s="8">
        <f>DAY(CJ9)</f>
        <v>31</v>
      </c>
      <c r="CL9" s="8">
        <f>DAY(BQ9)</f>
        <v>0</v>
      </c>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row>
    <row r="10" spans="1:119" ht="17.149999999999999" customHeight="1">
      <c r="A10" s="284"/>
      <c r="B10" s="309"/>
      <c r="C10" s="310"/>
      <c r="D10" s="310"/>
      <c r="E10" s="310"/>
      <c r="F10" s="310"/>
      <c r="G10" s="310"/>
      <c r="H10" s="310"/>
      <c r="I10" s="310"/>
      <c r="J10" s="311"/>
      <c r="K10" s="9" t="s">
        <v>51</v>
      </c>
      <c r="L10" s="304"/>
      <c r="M10" s="304"/>
      <c r="N10" s="305"/>
      <c r="O10" s="313"/>
      <c r="P10" s="300"/>
      <c r="Q10" s="300"/>
      <c r="R10" s="302"/>
      <c r="S10" s="7" t="s">
        <v>15</v>
      </c>
      <c r="T10" s="264" t="s">
        <v>52</v>
      </c>
      <c r="U10" s="264"/>
      <c r="V10" s="264"/>
      <c r="W10" s="264"/>
      <c r="X10" s="264"/>
      <c r="Y10" s="264"/>
      <c r="Z10" s="264"/>
      <c r="AA10" s="264"/>
      <c r="AB10" s="264"/>
      <c r="AC10" s="264"/>
      <c r="AD10" s="264"/>
      <c r="AE10" s="264"/>
      <c r="AF10" s="264"/>
      <c r="AG10" s="264"/>
      <c r="AH10" s="4"/>
      <c r="AI10" s="4"/>
      <c r="AJ10" s="4"/>
      <c r="AM10" s="1" t="s">
        <v>53</v>
      </c>
      <c r="AN10" s="295"/>
      <c r="AO10" s="295"/>
      <c r="AP10" s="110" t="s">
        <v>54</v>
      </c>
      <c r="AQ10" s="110" t="s">
        <v>55</v>
      </c>
      <c r="AR10" s="24"/>
      <c r="AS10" s="24"/>
      <c r="AT10" s="25"/>
      <c r="AU10" s="26"/>
      <c r="AV10" s="27"/>
      <c r="AW10" s="28"/>
      <c r="AX10" s="29"/>
      <c r="AY10" s="29"/>
      <c r="AZ10" s="30"/>
      <c r="BA10" s="26"/>
      <c r="BB10" s="27"/>
      <c r="BC10" s="28"/>
      <c r="BD10" s="29"/>
      <c r="BE10" s="29"/>
      <c r="BF10" s="30"/>
      <c r="BG10" s="26"/>
      <c r="BH10" s="27"/>
      <c r="BI10" s="27"/>
      <c r="BJ10" s="29"/>
      <c r="BK10" s="29"/>
      <c r="BL10" s="30"/>
      <c r="BM10" s="26"/>
      <c r="BN10" s="27"/>
      <c r="BO10" s="28"/>
      <c r="BP10" s="27"/>
      <c r="BQ10" s="34"/>
      <c r="BR10" s="8"/>
      <c r="BS10" s="35"/>
      <c r="BT10" s="35"/>
      <c r="BU10" s="35"/>
      <c r="BV10" s="35"/>
      <c r="BW10" s="35"/>
      <c r="BX10" s="35"/>
      <c r="BY10" s="35"/>
      <c r="BZ10" s="8"/>
      <c r="CA10" s="8"/>
      <c r="CB10" s="36"/>
      <c r="CC10" s="36"/>
      <c r="CD10" s="36"/>
      <c r="CE10" s="8"/>
      <c r="CF10" s="8"/>
      <c r="CG10" s="8"/>
      <c r="CH10" s="8"/>
      <c r="CI10" s="36"/>
      <c r="CJ10" s="36"/>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row>
    <row r="11" spans="1:119" ht="15" customHeight="1">
      <c r="A11" s="284"/>
      <c r="B11" s="306"/>
      <c r="C11" s="307"/>
      <c r="D11" s="307"/>
      <c r="E11" s="307"/>
      <c r="F11" s="307"/>
      <c r="G11" s="307"/>
      <c r="H11" s="307"/>
      <c r="I11" s="307"/>
      <c r="J11" s="308"/>
      <c r="K11" s="104" t="s">
        <v>47</v>
      </c>
      <c r="L11" s="304"/>
      <c r="M11" s="304"/>
      <c r="N11" s="305"/>
      <c r="O11" s="312" t="str">
        <f>IF($L11&lt;&gt;"",IF($AN11="0-",AX11,IF($AN11="+0",BD11,IF($AN11="+-",BJ11,AR11))),"")</f>
        <v/>
      </c>
      <c r="P11" s="299" t="s">
        <v>40</v>
      </c>
      <c r="Q11" s="299" t="str">
        <f>IF($L12&lt;&gt;"",IF($AN11="0-",AY11,IF($AN11="+0",BE11,IF($AN11="+-",BK11,AS11))),"")</f>
        <v/>
      </c>
      <c r="R11" s="301" t="s">
        <v>48</v>
      </c>
      <c r="T11" s="156" t="s">
        <v>57</v>
      </c>
      <c r="U11" s="156"/>
      <c r="V11" s="156"/>
      <c r="W11" s="156"/>
      <c r="X11" s="156"/>
      <c r="Y11" s="156"/>
      <c r="Z11" s="156"/>
      <c r="AA11" s="156"/>
      <c r="AB11" s="156"/>
      <c r="AC11" s="156"/>
      <c r="AD11" s="156"/>
      <c r="AE11" s="156"/>
      <c r="AF11" s="156"/>
      <c r="AG11" s="156"/>
      <c r="AH11" s="4"/>
      <c r="AI11" s="44"/>
      <c r="AJ11" s="44"/>
      <c r="AN11" s="298"/>
      <c r="AO11" s="294" t="str">
        <f>IF(AN11&lt;&gt;"",VLOOKUP(AN11,$AP$9:$AQ$12,2),"")</f>
        <v/>
      </c>
      <c r="AP11" s="110" t="s">
        <v>58</v>
      </c>
      <c r="AQ11" s="110" t="s">
        <v>59</v>
      </c>
      <c r="AR11" s="29">
        <f>IF(AV11&gt;=12,DATEDIF(BS11,BV11,"y")+1,DATEDIF(BS11,BV11,"y"))</f>
        <v>0</v>
      </c>
      <c r="AS11" s="29">
        <f>IF(AV11&gt;=12,AV11-12,AV11)</f>
        <v>0</v>
      </c>
      <c r="AT11" s="30" t="str">
        <f>IF(AW11&lt;=15,"半",0)</f>
        <v>半</v>
      </c>
      <c r="AU11" s="26">
        <f>DATEDIF(BS11,BV11,"y")</f>
        <v>0</v>
      </c>
      <c r="AV11" s="27">
        <f>IF(AW11&gt;=16,DATEDIF(BS11,BV11,"ym")+1,DATEDIF(BS11,BV11,"ym"))</f>
        <v>0</v>
      </c>
      <c r="AW11" s="28">
        <f>DATEDIF(BS11,BV11,"md")</f>
        <v>14</v>
      </c>
      <c r="AX11" s="29" t="e">
        <f>IF(BB11&gt;=12,DATEDIF(BS11,BW11,"y")+1,DATEDIF(BS11,BW11,"y"))</f>
        <v>#NUM!</v>
      </c>
      <c r="AY11" s="29" t="e">
        <f>IF(BB11&gt;=12,BB11-12,BB11)</f>
        <v>#NUM!</v>
      </c>
      <c r="AZ11" s="30" t="e">
        <f>IF(BC11&lt;=15,"半",0)</f>
        <v>#NUM!</v>
      </c>
      <c r="BA11" s="26" t="e">
        <f>DATEDIF(BS11,BW11,"y")</f>
        <v>#NUM!</v>
      </c>
      <c r="BB11" s="27" t="e">
        <f>IF(BC11&gt;=16,DATEDIF(BS11,BW11,"ym")+1,DATEDIF(BS11,BW11,"ym"))</f>
        <v>#NUM!</v>
      </c>
      <c r="BC11" s="28" t="e">
        <f>DATEDIF(BS11,BW11,"md")</f>
        <v>#NUM!</v>
      </c>
      <c r="BD11" s="29" t="e">
        <f>IF(BH11&gt;=12,DATEDIF(BT11,BV11,"y")+1,DATEDIF(BT11,BV11,"y"))</f>
        <v>#NUM!</v>
      </c>
      <c r="BE11" s="29" t="e">
        <f>IF(BH11&gt;=12,BH11-12,BH11)</f>
        <v>#NUM!</v>
      </c>
      <c r="BF11" s="30" t="e">
        <f>IF(BI11&lt;=15,"半",0)</f>
        <v>#NUM!</v>
      </c>
      <c r="BG11" s="26" t="e">
        <f>DATEDIF(BT11,BV11,"y")</f>
        <v>#NUM!</v>
      </c>
      <c r="BH11" s="27" t="e">
        <f>IF(BI11&gt;=16,DATEDIF(BT11,BV11,"ym")+1,DATEDIF(BT11,BV11,"ym"))</f>
        <v>#NUM!</v>
      </c>
      <c r="BI11" s="27" t="e">
        <f>DATEDIF(BT11,BV11,"md")</f>
        <v>#NUM!</v>
      </c>
      <c r="BJ11" s="29" t="e">
        <f>IF(BN11&gt;=12,DATEDIF(BT11,BW11,"y")+1,DATEDIF(BT11,BW11,"y"))</f>
        <v>#NUM!</v>
      </c>
      <c r="BK11" s="29" t="e">
        <f>IF(BN11&gt;=12,BN11-12,BN11)</f>
        <v>#NUM!</v>
      </c>
      <c r="BL11" s="30" t="e">
        <f>IF(BO11&lt;=15,"半",0)</f>
        <v>#NUM!</v>
      </c>
      <c r="BM11" s="26" t="e">
        <f>DATEDIF(BT11,BW11,"y")</f>
        <v>#NUM!</v>
      </c>
      <c r="BN11" s="27" t="e">
        <f>IF(BO11&gt;=16,DATEDIF(BT11,BW11,"ym")+1,DATEDIF(BT11,BW11,"ym"))</f>
        <v>#NUM!</v>
      </c>
      <c r="BO11" s="28" t="e">
        <f>DATEDIF(BT11,BW11,"md")</f>
        <v>#NUM!</v>
      </c>
      <c r="BP11" s="27"/>
      <c r="BQ11" s="34">
        <f>IF(L12="現在",$AM$8,L12)</f>
        <v>0</v>
      </c>
      <c r="BR11" s="27">
        <v>1</v>
      </c>
      <c r="BS11" s="35">
        <f>IF(DAY(L11)&lt;=15,L11-DAY(L11)+1,L11-DAY(L11)+16)</f>
        <v>1</v>
      </c>
      <c r="BT11" s="35">
        <f>IF(DAY(BS11)=1,BS11+15,CC11)</f>
        <v>16</v>
      </c>
      <c r="BU11" s="35"/>
      <c r="BV11" s="35">
        <f>IF(CL11&gt;=16,CJ11,IF(L12="現在",$AM$8-CL11+15,L12-CL11+15))</f>
        <v>15</v>
      </c>
      <c r="BW11" s="35">
        <f>IF(DAY(BV11)=15,BV11-DAY(BV11),BV11-DAY(BV11)+15)</f>
        <v>0</v>
      </c>
      <c r="BX11" s="35"/>
      <c r="BY11" s="35"/>
      <c r="BZ11" s="8">
        <f>YEAR(J11)</f>
        <v>1900</v>
      </c>
      <c r="CA11" s="8">
        <f>MONTH(J11)+1</f>
        <v>2</v>
      </c>
      <c r="CB11" s="36" t="str">
        <f>CONCATENATE(BZ11,"/",CA11,"/",1)</f>
        <v>1900/2/1</v>
      </c>
      <c r="CC11" s="36">
        <f>CB11+1-1</f>
        <v>32</v>
      </c>
      <c r="CD11" s="36">
        <f>CB11-1</f>
        <v>31</v>
      </c>
      <c r="CE11" s="8">
        <f>DAY(CD11)</f>
        <v>31</v>
      </c>
      <c r="CF11" s="8">
        <f>DAY(J11)</f>
        <v>0</v>
      </c>
      <c r="CG11" s="8">
        <f>YEAR(BQ11)</f>
        <v>1900</v>
      </c>
      <c r="CH11" s="8">
        <f>IF(MONTH(BQ11)=12,MONTH(BQ11)-12+1,MONTH(BQ11)+1)</f>
        <v>2</v>
      </c>
      <c r="CI11" s="36" t="str">
        <f>IF(CH11=1,CONCATENATE(CG11+1,"/",CH11,"/",1),CONCATENATE(CG11,"/",CH11,"/",1))</f>
        <v>1900/2/1</v>
      </c>
      <c r="CJ11" s="36">
        <f>CI11-1</f>
        <v>31</v>
      </c>
      <c r="CK11" s="8">
        <f>DAY(CJ11)</f>
        <v>31</v>
      </c>
      <c r="CL11" s="8">
        <f>DAY(BQ11)</f>
        <v>0</v>
      </c>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row>
    <row r="12" spans="1:119" ht="17.149999999999999" customHeight="1">
      <c r="A12" s="284"/>
      <c r="B12" s="309"/>
      <c r="C12" s="310"/>
      <c r="D12" s="310"/>
      <c r="E12" s="310"/>
      <c r="F12" s="310"/>
      <c r="G12" s="310"/>
      <c r="H12" s="310"/>
      <c r="I12" s="310"/>
      <c r="J12" s="311"/>
      <c r="K12" s="9" t="s">
        <v>51</v>
      </c>
      <c r="L12" s="304"/>
      <c r="M12" s="304"/>
      <c r="N12" s="305"/>
      <c r="O12" s="313"/>
      <c r="P12" s="300"/>
      <c r="Q12" s="300"/>
      <c r="R12" s="302"/>
      <c r="T12" s="156" t="s">
        <v>60</v>
      </c>
      <c r="U12" s="156"/>
      <c r="V12" s="156"/>
      <c r="W12" s="156"/>
      <c r="X12" s="156"/>
      <c r="Y12" s="156"/>
      <c r="Z12" s="156"/>
      <c r="AA12" s="156"/>
      <c r="AB12" s="156"/>
      <c r="AC12" s="156"/>
      <c r="AD12" s="156"/>
      <c r="AE12" s="156"/>
      <c r="AF12" s="156"/>
      <c r="AG12" s="156"/>
      <c r="AH12" s="44"/>
      <c r="AI12" s="44"/>
      <c r="AJ12" s="44"/>
      <c r="AN12" s="303"/>
      <c r="AO12" s="295"/>
      <c r="AP12" s="110" t="s">
        <v>62</v>
      </c>
      <c r="AQ12" s="110" t="s">
        <v>63</v>
      </c>
      <c r="AR12" s="29"/>
      <c r="AS12" s="29"/>
      <c r="AT12" s="30"/>
      <c r="AU12" s="26"/>
      <c r="AV12" s="27"/>
      <c r="AW12" s="28"/>
      <c r="AX12" s="29"/>
      <c r="AY12" s="29"/>
      <c r="AZ12" s="30"/>
      <c r="BA12" s="26"/>
      <c r="BB12" s="27"/>
      <c r="BC12" s="28"/>
      <c r="BD12" s="29"/>
      <c r="BE12" s="29"/>
      <c r="BF12" s="30"/>
      <c r="BG12" s="26"/>
      <c r="BH12" s="27"/>
      <c r="BI12" s="27"/>
      <c r="BJ12" s="29"/>
      <c r="BK12" s="29"/>
      <c r="BL12" s="30"/>
      <c r="BM12" s="26"/>
      <c r="BN12" s="27"/>
      <c r="BO12" s="28"/>
      <c r="BP12" s="27"/>
      <c r="BQ12" s="34"/>
      <c r="BR12" s="27"/>
      <c r="BS12" s="35"/>
      <c r="BT12" s="35"/>
      <c r="BU12" s="35"/>
      <c r="BV12" s="35"/>
      <c r="BW12" s="35"/>
      <c r="BX12" s="35"/>
      <c r="BY12" s="35"/>
      <c r="BZ12" s="8"/>
      <c r="CA12" s="8"/>
      <c r="CB12" s="36"/>
      <c r="CC12" s="36"/>
      <c r="CD12" s="36"/>
      <c r="CE12" s="8"/>
      <c r="CF12" s="8"/>
      <c r="CG12" s="8"/>
      <c r="CH12" s="8"/>
      <c r="CI12" s="36"/>
      <c r="CJ12" s="36"/>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row>
    <row r="13" spans="1:119" ht="17.149999999999999" customHeight="1">
      <c r="A13" s="284"/>
      <c r="B13" s="306"/>
      <c r="C13" s="307"/>
      <c r="D13" s="307"/>
      <c r="E13" s="307"/>
      <c r="F13" s="307"/>
      <c r="G13" s="307"/>
      <c r="H13" s="307"/>
      <c r="I13" s="307"/>
      <c r="J13" s="308"/>
      <c r="K13" s="104" t="s">
        <v>47</v>
      </c>
      <c r="L13" s="304"/>
      <c r="M13" s="304"/>
      <c r="N13" s="305"/>
      <c r="O13" s="312" t="str">
        <f>IF($L13&lt;&gt;"",IF($AN13="0-",AX13,IF($AN13="+0",BD13,IF($AN13="+-",BJ13,AR13))),"")</f>
        <v/>
      </c>
      <c r="P13" s="299" t="s">
        <v>40</v>
      </c>
      <c r="Q13" s="299" t="str">
        <f>IF($L14&lt;&gt;"",IF($AN13="0-",AY13,IF($AN13="+0",BE13,IF($AN13="+-",BK13,AS13))),"")</f>
        <v/>
      </c>
      <c r="R13" s="301" t="s">
        <v>48</v>
      </c>
      <c r="S13" s="7" t="s">
        <v>64</v>
      </c>
      <c r="T13" s="1" t="s">
        <v>65</v>
      </c>
      <c r="AC13" s="1"/>
      <c r="AD13" s="1"/>
      <c r="AE13" s="1"/>
      <c r="AF13" s="1"/>
      <c r="AG13" s="4"/>
      <c r="AH13" s="44"/>
      <c r="AI13" s="4"/>
      <c r="AJ13" s="4"/>
      <c r="AM13" s="2" t="s">
        <v>155</v>
      </c>
      <c r="AN13" s="298"/>
      <c r="AO13" s="294" t="str">
        <f>IF(AN13&lt;&gt;"",VLOOKUP(AN13,$AP$9:$AQ$12,2),"")</f>
        <v/>
      </c>
      <c r="AP13" s="6"/>
      <c r="AQ13" s="6"/>
      <c r="AR13" s="29">
        <f>IF(AV13&gt;=12,DATEDIF(BS13,BV13,"y")+1,DATEDIF(BS13,BV13,"y"))</f>
        <v>0</v>
      </c>
      <c r="AS13" s="29">
        <f>IF(AV13&gt;=12,AV13-12,AV13)</f>
        <v>0</v>
      </c>
      <c r="AT13" s="30" t="str">
        <f>IF(AW13&lt;=15,"半",0)</f>
        <v>半</v>
      </c>
      <c r="AU13" s="26">
        <f>DATEDIF(BS13,BV13,"y")</f>
        <v>0</v>
      </c>
      <c r="AV13" s="27">
        <f>IF(AW13&gt;=16,DATEDIF(BS13,BV13,"ym")+1,DATEDIF(BS13,BV13,"ym"))</f>
        <v>0</v>
      </c>
      <c r="AW13" s="28">
        <f>DATEDIF(BS13,BV13,"md")</f>
        <v>14</v>
      </c>
      <c r="AX13" s="29" t="e">
        <f>IF(BB13&gt;=12,DATEDIF(BS13,BW13,"y")+1,DATEDIF(BS13,BW13,"y"))</f>
        <v>#NUM!</v>
      </c>
      <c r="AY13" s="29" t="e">
        <f>IF(BB13&gt;=12,BB13-12,BB13)</f>
        <v>#NUM!</v>
      </c>
      <c r="AZ13" s="30" t="e">
        <f>IF(BC13&lt;=15,"半",0)</f>
        <v>#NUM!</v>
      </c>
      <c r="BA13" s="26" t="e">
        <f>DATEDIF(BS13,BW13,"y")</f>
        <v>#NUM!</v>
      </c>
      <c r="BB13" s="27" t="e">
        <f>IF(BC13&gt;=16,DATEDIF(BS13,BW13,"ym")+1,DATEDIF(BS13,BW13,"ym"))</f>
        <v>#NUM!</v>
      </c>
      <c r="BC13" s="28" t="e">
        <f>DATEDIF(BS13,BW13,"md")</f>
        <v>#NUM!</v>
      </c>
      <c r="BD13" s="29" t="e">
        <f>IF(BH13&gt;=12,DATEDIF(BT13,BV13,"y")+1,DATEDIF(BT13,BV13,"y"))</f>
        <v>#NUM!</v>
      </c>
      <c r="BE13" s="29" t="e">
        <f>IF(BH13&gt;=12,BH13-12,BH13)</f>
        <v>#NUM!</v>
      </c>
      <c r="BF13" s="30" t="e">
        <f>IF(BI13&lt;=15,"半",0)</f>
        <v>#NUM!</v>
      </c>
      <c r="BG13" s="26" t="e">
        <f>DATEDIF(BT13,BV13,"y")</f>
        <v>#NUM!</v>
      </c>
      <c r="BH13" s="27" t="e">
        <f>IF(BI13&gt;=16,DATEDIF(BT13,BV13,"ym")+1,DATEDIF(BT13,BV13,"ym"))</f>
        <v>#NUM!</v>
      </c>
      <c r="BI13" s="27" t="e">
        <f>DATEDIF(BT13,BV13,"md")</f>
        <v>#NUM!</v>
      </c>
      <c r="BJ13" s="29" t="e">
        <f>IF(BN13&gt;=12,DATEDIF(BT13,BW13,"y")+1,DATEDIF(BT13,BW13,"y"))</f>
        <v>#NUM!</v>
      </c>
      <c r="BK13" s="29" t="e">
        <f>IF(BN13&gt;=12,BN13-12,BN13)</f>
        <v>#NUM!</v>
      </c>
      <c r="BL13" s="30" t="e">
        <f>IF(BO13&lt;=15,"半",0)</f>
        <v>#NUM!</v>
      </c>
      <c r="BM13" s="26" t="e">
        <f>DATEDIF(BT13,BW13,"y")</f>
        <v>#NUM!</v>
      </c>
      <c r="BN13" s="27" t="e">
        <f>IF(BO13&gt;=16,DATEDIF(BT13,BW13,"ym")+1,DATEDIF(BT13,BW13,"ym"))</f>
        <v>#NUM!</v>
      </c>
      <c r="BO13" s="28" t="e">
        <f>DATEDIF(BT13,BW13,"md")</f>
        <v>#NUM!</v>
      </c>
      <c r="BP13" s="27"/>
      <c r="BQ13" s="34">
        <f>IF(L14="現在",$AM$8,L14)</f>
        <v>0</v>
      </c>
      <c r="BR13" s="27">
        <v>2</v>
      </c>
      <c r="BS13" s="35">
        <f>IF(DAY(L13)&lt;=15,L13-DAY(L13)+1,L13-DAY(L13)+16)</f>
        <v>1</v>
      </c>
      <c r="BT13" s="35">
        <f>IF(DAY(BS13)=1,BS13+15,CC13)</f>
        <v>16</v>
      </c>
      <c r="BU13" s="35"/>
      <c r="BV13" s="35">
        <f>IF(CL13&gt;=16,CJ13,IF(L14="現在",$AM$8-CL13+15,L14-CL13+15))</f>
        <v>15</v>
      </c>
      <c r="BW13" s="35">
        <f>IF(DAY(BV13)=15,BV13-DAY(BV13),BV13-DAY(BV13)+15)</f>
        <v>0</v>
      </c>
      <c r="BX13" s="35"/>
      <c r="BY13" s="35"/>
      <c r="BZ13" s="8">
        <f>YEAR(J13)</f>
        <v>1900</v>
      </c>
      <c r="CA13" s="8">
        <f>MONTH(J13)+1</f>
        <v>2</v>
      </c>
      <c r="CB13" s="36" t="str">
        <f>CONCATENATE(BZ13,"/",CA13,"/",1)</f>
        <v>1900/2/1</v>
      </c>
      <c r="CC13" s="36">
        <f>CB13+1-1</f>
        <v>32</v>
      </c>
      <c r="CD13" s="36">
        <f>CB13-1</f>
        <v>31</v>
      </c>
      <c r="CE13" s="8">
        <f>DAY(CD13)</f>
        <v>31</v>
      </c>
      <c r="CF13" s="8">
        <f>DAY(J13)</f>
        <v>0</v>
      </c>
      <c r="CG13" s="8">
        <f>YEAR(BQ13)</f>
        <v>1900</v>
      </c>
      <c r="CH13" s="8">
        <f>IF(MONTH(BQ13)=12,MONTH(BQ13)-12+1,MONTH(BQ13)+1)</f>
        <v>2</v>
      </c>
      <c r="CI13" s="36" t="str">
        <f>IF(CH13=1,CONCATENATE(CG13+1,"/",CH13,"/",1),CONCATENATE(CG13,"/",CH13,"/",1))</f>
        <v>1900/2/1</v>
      </c>
      <c r="CJ13" s="36">
        <f>CI13-1</f>
        <v>31</v>
      </c>
      <c r="CK13" s="8">
        <f>DAY(CJ13)</f>
        <v>31</v>
      </c>
      <c r="CL13" s="8">
        <f>DAY(BQ13)</f>
        <v>0</v>
      </c>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row>
    <row r="14" spans="1:119" ht="17.149999999999999" customHeight="1">
      <c r="A14" s="284"/>
      <c r="B14" s="309"/>
      <c r="C14" s="310"/>
      <c r="D14" s="310"/>
      <c r="E14" s="310"/>
      <c r="F14" s="310"/>
      <c r="G14" s="310"/>
      <c r="H14" s="310"/>
      <c r="I14" s="310"/>
      <c r="J14" s="311"/>
      <c r="K14" s="9" t="s">
        <v>51</v>
      </c>
      <c r="L14" s="304"/>
      <c r="M14" s="304"/>
      <c r="N14" s="305"/>
      <c r="O14" s="313"/>
      <c r="P14" s="300"/>
      <c r="Q14" s="300"/>
      <c r="R14" s="302"/>
      <c r="T14" s="1" t="s">
        <v>67</v>
      </c>
      <c r="AC14" s="1"/>
      <c r="AD14" s="1"/>
      <c r="AE14" s="1"/>
      <c r="AF14" s="1"/>
      <c r="AG14" s="4"/>
      <c r="AH14" s="4"/>
      <c r="AI14" s="4"/>
      <c r="AJ14" s="4"/>
      <c r="AM14" s="2" t="s">
        <v>156</v>
      </c>
      <c r="AN14" s="295"/>
      <c r="AO14" s="295"/>
      <c r="AP14" s="37"/>
      <c r="AQ14" s="37"/>
      <c r="AR14" s="29"/>
      <c r="AS14" s="29"/>
      <c r="AT14" s="30"/>
      <c r="AU14" s="26"/>
      <c r="AV14" s="27"/>
      <c r="AW14" s="28"/>
      <c r="AX14" s="29"/>
      <c r="AY14" s="29"/>
      <c r="AZ14" s="30"/>
      <c r="BA14" s="26"/>
      <c r="BB14" s="27"/>
      <c r="BC14" s="28"/>
      <c r="BD14" s="29"/>
      <c r="BE14" s="29"/>
      <c r="BF14" s="30"/>
      <c r="BG14" s="26"/>
      <c r="BH14" s="27"/>
      <c r="BI14" s="27"/>
      <c r="BJ14" s="29"/>
      <c r="BK14" s="29"/>
      <c r="BL14" s="30"/>
      <c r="BM14" s="26"/>
      <c r="BN14" s="27"/>
      <c r="BO14" s="28"/>
      <c r="BP14" s="27"/>
      <c r="BQ14" s="34"/>
      <c r="BR14" s="27"/>
      <c r="BS14" s="35"/>
      <c r="BT14" s="35"/>
      <c r="BU14" s="35"/>
      <c r="BV14" s="35"/>
      <c r="BW14" s="35"/>
      <c r="BX14" s="35"/>
      <c r="BY14" s="35"/>
      <c r="BZ14" s="8"/>
      <c r="CA14" s="8"/>
      <c r="CB14" s="36"/>
      <c r="CC14" s="36"/>
      <c r="CD14" s="36"/>
      <c r="CE14" s="8"/>
      <c r="CF14" s="8"/>
      <c r="CG14" s="8"/>
      <c r="CH14" s="8"/>
      <c r="CI14" s="36"/>
      <c r="CJ14" s="36"/>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row>
    <row r="15" spans="1:119" ht="17.149999999999999" customHeight="1">
      <c r="A15" s="284"/>
      <c r="B15" s="306"/>
      <c r="C15" s="307"/>
      <c r="D15" s="307"/>
      <c r="E15" s="307"/>
      <c r="F15" s="307"/>
      <c r="G15" s="307"/>
      <c r="H15" s="307"/>
      <c r="I15" s="307"/>
      <c r="J15" s="308"/>
      <c r="K15" s="104" t="s">
        <v>47</v>
      </c>
      <c r="L15" s="304"/>
      <c r="M15" s="304"/>
      <c r="N15" s="305"/>
      <c r="O15" s="312" t="str">
        <f>IF($L15&lt;&gt;"",IF($AN15="0-",AX15,IF($AN15="+0",BD15,IF($AN15="+-",BJ15,AR15))),"")</f>
        <v/>
      </c>
      <c r="P15" s="299" t="s">
        <v>40</v>
      </c>
      <c r="Q15" s="299" t="str">
        <f>IF($L16&lt;&gt;"",IF($AN15="0-",AY15,IF($AN15="+0",BE15,IF($AN15="+-",BK15,AS15))),"")</f>
        <v/>
      </c>
      <c r="R15" s="301" t="s">
        <v>48</v>
      </c>
      <c r="S15" s="7" t="s">
        <v>70</v>
      </c>
      <c r="T15" s="1" t="s">
        <v>71</v>
      </c>
      <c r="AC15" s="1"/>
      <c r="AD15" s="1"/>
      <c r="AE15" s="1"/>
      <c r="AF15" s="1"/>
      <c r="AG15" s="4"/>
      <c r="AH15" s="4"/>
      <c r="AI15" s="4"/>
      <c r="AJ15" s="4"/>
      <c r="AM15" s="2" t="s">
        <v>157</v>
      </c>
      <c r="AN15" s="298"/>
      <c r="AO15" s="294" t="str">
        <f>IF(AN15&lt;&gt;"",VLOOKUP(AN15,$AP$9:$AQ$12,2),"")</f>
        <v/>
      </c>
      <c r="AP15" s="6"/>
      <c r="AQ15" s="6"/>
      <c r="AR15" s="29">
        <f>IF(AV15&gt;=12,DATEDIF(BS15,BV15,"y")+1,DATEDIF(BS15,BV15,"y"))</f>
        <v>0</v>
      </c>
      <c r="AS15" s="29">
        <f>IF(AV15&gt;=12,AV15-12,AV15)</f>
        <v>0</v>
      </c>
      <c r="AT15" s="30" t="str">
        <f>IF(AW15&lt;=15,"半",0)</f>
        <v>半</v>
      </c>
      <c r="AU15" s="38">
        <f>DATEDIF(BS15,BV15,"y")</f>
        <v>0</v>
      </c>
      <c r="AV15" s="39">
        <f>IF(AW15&gt;=16,DATEDIF(BS15,BV15,"ym")+1,DATEDIF(BS15,BV15,"ym"))</f>
        <v>0</v>
      </c>
      <c r="AW15" s="40">
        <f>DATEDIF(BS15,BV15,"md")</f>
        <v>14</v>
      </c>
      <c r="AX15" s="29" t="e">
        <f>IF(BB15&gt;=12,DATEDIF(BS15,BW15,"y")+1,DATEDIF(BS15,BW15,"y"))</f>
        <v>#NUM!</v>
      </c>
      <c r="AY15" s="29" t="e">
        <f>IF(BB15&gt;=12,BB15-12,BB15)</f>
        <v>#NUM!</v>
      </c>
      <c r="AZ15" s="30" t="e">
        <f>IF(BC15&lt;=15,"半",0)</f>
        <v>#NUM!</v>
      </c>
      <c r="BA15" s="38" t="e">
        <f>DATEDIF(BS15,BW15,"y")</f>
        <v>#NUM!</v>
      </c>
      <c r="BB15" s="39" t="e">
        <f>IF(BC15&gt;=16,DATEDIF(BS15,BW15,"ym")+1,DATEDIF(BS15,BW15,"ym"))</f>
        <v>#NUM!</v>
      </c>
      <c r="BC15" s="40" t="e">
        <f>DATEDIF(BS15,BW15,"md")</f>
        <v>#NUM!</v>
      </c>
      <c r="BD15" s="29" t="e">
        <f>IF(BH15&gt;=12,DATEDIF(BT15,BV15,"y")+1,DATEDIF(BT15,BV15,"y"))</f>
        <v>#NUM!</v>
      </c>
      <c r="BE15" s="29" t="e">
        <f>IF(BH15&gt;=12,BH15-12,BH15)</f>
        <v>#NUM!</v>
      </c>
      <c r="BF15" s="30" t="e">
        <f>IF(BI15&lt;=15,"半",0)</f>
        <v>#NUM!</v>
      </c>
      <c r="BG15" s="38" t="e">
        <f>DATEDIF(BT15,BV15,"y")</f>
        <v>#NUM!</v>
      </c>
      <c r="BH15" s="39" t="e">
        <f>IF(BI15&gt;=16,DATEDIF(BT15,BV15,"ym")+1,DATEDIF(BT15,BV15,"ym"))</f>
        <v>#NUM!</v>
      </c>
      <c r="BI15" s="39" t="e">
        <f>DATEDIF(BT15,BV15,"md")</f>
        <v>#NUM!</v>
      </c>
      <c r="BJ15" s="29" t="e">
        <f>IF(BN15&gt;=12,DATEDIF(BT15,BW15,"y")+1,DATEDIF(BT15,BW15,"y"))</f>
        <v>#NUM!</v>
      </c>
      <c r="BK15" s="29" t="e">
        <f>IF(BN15&gt;=12,BN15-12,BN15)</f>
        <v>#NUM!</v>
      </c>
      <c r="BL15" s="30" t="e">
        <f>IF(BO15&lt;=15,"半",0)</f>
        <v>#NUM!</v>
      </c>
      <c r="BM15" s="38" t="e">
        <f>DATEDIF(BT15,BW15,"y")</f>
        <v>#NUM!</v>
      </c>
      <c r="BN15" s="39" t="e">
        <f>IF(BO15&gt;=16,DATEDIF(BT15,BW15,"ym")+1,DATEDIF(BT15,BW15,"ym"))</f>
        <v>#NUM!</v>
      </c>
      <c r="BO15" s="40" t="e">
        <f>DATEDIF(BT15,BW15,"md")</f>
        <v>#NUM!</v>
      </c>
      <c r="BP15" s="27"/>
      <c r="BQ15" s="34">
        <f>IF(L16="現在",$AM$8,L16)</f>
        <v>0</v>
      </c>
      <c r="BR15" s="27">
        <v>0</v>
      </c>
      <c r="BS15" s="35">
        <f>IF(DAY(L15)&lt;=15,L15-DAY(L15)+1,L15-DAY(L15)+16)</f>
        <v>1</v>
      </c>
      <c r="BT15" s="35">
        <f>IF(DAY(BS15)=1,BS15+15,CC15)</f>
        <v>16</v>
      </c>
      <c r="BU15" s="35"/>
      <c r="BV15" s="35">
        <f>IF(CL15&gt;=16,CJ15,IF(L16="現在",$AM$8-CL15+15,L16-CL15+15))</f>
        <v>15</v>
      </c>
      <c r="BW15" s="35">
        <f>IF(DAY(BV15)=15,BV15-DAY(BV15),BV15-DAY(BV15)+15)</f>
        <v>0</v>
      </c>
      <c r="BX15" s="35"/>
      <c r="BY15" s="35"/>
      <c r="BZ15" s="8">
        <f>YEAR(J15)</f>
        <v>1900</v>
      </c>
      <c r="CA15" s="8">
        <f>MONTH(J15)+1</f>
        <v>2</v>
      </c>
      <c r="CB15" s="36" t="str">
        <f>CONCATENATE(BZ15,"/",CA15,"/",1)</f>
        <v>1900/2/1</v>
      </c>
      <c r="CC15" s="36">
        <f>CB15+1-1</f>
        <v>32</v>
      </c>
      <c r="CD15" s="36">
        <f>CB15-1</f>
        <v>31</v>
      </c>
      <c r="CE15" s="8">
        <f>DAY(CD15)</f>
        <v>31</v>
      </c>
      <c r="CF15" s="8">
        <f>DAY(J15)</f>
        <v>0</v>
      </c>
      <c r="CG15" s="8">
        <f>YEAR(BQ15)</f>
        <v>1900</v>
      </c>
      <c r="CH15" s="8">
        <f>IF(MONTH(BQ15)=12,MONTH(BQ15)-12+1,MONTH(BQ15)+1)</f>
        <v>2</v>
      </c>
      <c r="CI15" s="36" t="str">
        <f>IF(CH15=1,CONCATENATE(CG15+1,"/",CH15,"/",1),CONCATENATE(CG15,"/",CH15,"/",1))</f>
        <v>1900/2/1</v>
      </c>
      <c r="CJ15" s="36">
        <f>CI15-1</f>
        <v>31</v>
      </c>
      <c r="CK15" s="8">
        <f>DAY(CJ15)</f>
        <v>31</v>
      </c>
      <c r="CL15" s="8">
        <f>DAY(BQ15)</f>
        <v>0</v>
      </c>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row>
    <row r="16" spans="1:119" ht="17.149999999999999" customHeight="1">
      <c r="A16" s="284"/>
      <c r="B16" s="309"/>
      <c r="C16" s="310"/>
      <c r="D16" s="310"/>
      <c r="E16" s="310"/>
      <c r="F16" s="310"/>
      <c r="G16" s="310"/>
      <c r="H16" s="310"/>
      <c r="I16" s="310"/>
      <c r="J16" s="311"/>
      <c r="K16" s="9" t="s">
        <v>51</v>
      </c>
      <c r="L16" s="304"/>
      <c r="M16" s="304"/>
      <c r="N16" s="305"/>
      <c r="O16" s="313"/>
      <c r="P16" s="300"/>
      <c r="Q16" s="300"/>
      <c r="R16" s="302"/>
      <c r="S16" s="7" t="s">
        <v>73</v>
      </c>
      <c r="T16" s="156" t="s">
        <v>74</v>
      </c>
      <c r="U16" s="156"/>
      <c r="V16" s="156"/>
      <c r="W16" s="156"/>
      <c r="X16" s="156"/>
      <c r="Y16" s="156"/>
      <c r="Z16" s="156"/>
      <c r="AA16" s="156"/>
      <c r="AB16" s="156"/>
      <c r="AC16" s="156"/>
      <c r="AD16" s="156"/>
      <c r="AE16" s="156"/>
      <c r="AF16" s="156"/>
      <c r="AG16" s="156"/>
      <c r="AH16" s="4"/>
      <c r="AI16" s="4"/>
      <c r="AJ16" s="4"/>
      <c r="AM16" s="2" t="s">
        <v>158</v>
      </c>
      <c r="AN16" s="295"/>
      <c r="AO16" s="295"/>
      <c r="AP16" s="37"/>
      <c r="AQ16" s="37"/>
      <c r="AR16" s="24"/>
      <c r="AS16" s="24"/>
      <c r="AT16" s="25"/>
      <c r="AU16" s="26"/>
      <c r="AV16" s="27"/>
      <c r="AW16" s="28"/>
      <c r="AX16" s="29"/>
      <c r="AY16" s="29"/>
      <c r="AZ16" s="30"/>
      <c r="BA16" s="26"/>
      <c r="BB16" s="27"/>
      <c r="BC16" s="28"/>
      <c r="BD16" s="29"/>
      <c r="BE16" s="29"/>
      <c r="BF16" s="30"/>
      <c r="BG16" s="26"/>
      <c r="BH16" s="27"/>
      <c r="BI16" s="27"/>
      <c r="BJ16" s="29"/>
      <c r="BK16" s="29"/>
      <c r="BL16" s="30"/>
      <c r="BM16" s="26"/>
      <c r="BN16" s="27"/>
      <c r="BO16" s="28"/>
      <c r="BP16" s="27"/>
      <c r="BQ16" s="34"/>
      <c r="BR16" s="27"/>
      <c r="BS16" s="35"/>
      <c r="BT16" s="35"/>
      <c r="BU16" s="35"/>
      <c r="BV16" s="35"/>
      <c r="BW16" s="35"/>
      <c r="BX16" s="35"/>
      <c r="BY16" s="35"/>
      <c r="BZ16" s="8"/>
      <c r="CA16" s="8"/>
      <c r="CB16" s="36"/>
      <c r="CC16" s="36"/>
      <c r="CD16" s="36"/>
      <c r="CE16" s="8"/>
      <c r="CF16" s="8"/>
      <c r="CG16" s="8"/>
      <c r="CH16" s="8"/>
      <c r="CI16" s="36"/>
      <c r="CJ16" s="36"/>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row>
    <row r="17" spans="1:119" ht="17.149999999999999" customHeight="1">
      <c r="A17" s="284"/>
      <c r="B17" s="306"/>
      <c r="C17" s="307"/>
      <c r="D17" s="307"/>
      <c r="E17" s="307"/>
      <c r="F17" s="307"/>
      <c r="G17" s="307"/>
      <c r="H17" s="307"/>
      <c r="I17" s="307"/>
      <c r="J17" s="308"/>
      <c r="K17" s="104" t="s">
        <v>47</v>
      </c>
      <c r="L17" s="304"/>
      <c r="M17" s="304"/>
      <c r="N17" s="305"/>
      <c r="O17" s="312" t="str">
        <f>IF($L17&lt;&gt;"",IF($AN17="0-",AX17,IF($AN17="+0",BD17,IF($AN17="+-",BJ17,AR17))),"")</f>
        <v/>
      </c>
      <c r="P17" s="299" t="s">
        <v>40</v>
      </c>
      <c r="Q17" s="299" t="str">
        <f>IF($L18&lt;&gt;"",IF($AN17="0-",AY17,IF($AN17="+0",BE17,IF($AN17="+-",BK17,AS17))),"")</f>
        <v/>
      </c>
      <c r="R17" s="301" t="s">
        <v>48</v>
      </c>
      <c r="T17" s="4" t="s">
        <v>77</v>
      </c>
      <c r="AC17" s="1"/>
      <c r="AD17" s="1"/>
      <c r="AE17" s="1"/>
      <c r="AF17" s="1"/>
      <c r="AG17" s="4"/>
      <c r="AH17" s="4"/>
      <c r="AI17" s="4"/>
      <c r="AJ17" s="4"/>
      <c r="AL17" s="2" t="s">
        <v>78</v>
      </c>
      <c r="AM17" s="2" t="s">
        <v>159</v>
      </c>
      <c r="AN17" s="298"/>
      <c r="AO17" s="294" t="str">
        <f>IF(AN17&lt;&gt;"",VLOOKUP(AN17,$AP$9:$AQ$12,2),"")</f>
        <v/>
      </c>
      <c r="AP17" s="8"/>
      <c r="AQ17" s="8"/>
      <c r="AR17" s="24">
        <f>IF(AV17&gt;=12,DATEDIF(BS17,BV17,"y")+1,DATEDIF(BS17,BV17,"y"))</f>
        <v>0</v>
      </c>
      <c r="AS17" s="24">
        <f>IF(AV17&gt;=12,AV17-12,AV17)</f>
        <v>0</v>
      </c>
      <c r="AT17" s="25" t="str">
        <f>IF(AW17&lt;=15,"半",0)</f>
        <v>半</v>
      </c>
      <c r="AU17" s="26">
        <f>DATEDIF(BS17,BV17,"y")</f>
        <v>0</v>
      </c>
      <c r="AV17" s="27">
        <f>IF(AW17&gt;=16,DATEDIF(BS17,BV17,"ym")+1,DATEDIF(BS17,BV17,"ym"))</f>
        <v>0</v>
      </c>
      <c r="AW17" s="28">
        <f>DATEDIF(BS17,BV17,"md")</f>
        <v>14</v>
      </c>
      <c r="AX17" s="29" t="e">
        <f>IF(BB17&gt;=12,DATEDIF(BS17,BW17,"y")+1,DATEDIF(BS17,BW17,"y"))</f>
        <v>#NUM!</v>
      </c>
      <c r="AY17" s="29" t="e">
        <f>IF(BB17&gt;=12,BB17-12,BB17)</f>
        <v>#NUM!</v>
      </c>
      <c r="AZ17" s="30" t="e">
        <f>IF(BC17&lt;=15,"半",0)</f>
        <v>#NUM!</v>
      </c>
      <c r="BA17" s="31" t="e">
        <f>DATEDIF(BS17,BW17,"y")</f>
        <v>#NUM!</v>
      </c>
      <c r="BB17" s="32" t="e">
        <f>IF(BC17&gt;=16,DATEDIF(BS17,BW17,"ym")+1,DATEDIF(BS17,BW17,"ym"))</f>
        <v>#NUM!</v>
      </c>
      <c r="BC17" s="33" t="e">
        <f>DATEDIF(BS17,BW17,"md")</f>
        <v>#NUM!</v>
      </c>
      <c r="BD17" s="29" t="e">
        <f>IF(BH17&gt;=12,DATEDIF(BT17,BV17,"y")+1,DATEDIF(BT17,BV17,"y"))</f>
        <v>#NUM!</v>
      </c>
      <c r="BE17" s="29" t="e">
        <f>IF(BH17&gt;=12,BH17-12,BH17)</f>
        <v>#NUM!</v>
      </c>
      <c r="BF17" s="30" t="e">
        <f>IF(BI17&lt;=15,"半",0)</f>
        <v>#NUM!</v>
      </c>
      <c r="BG17" s="31" t="e">
        <f>DATEDIF(BT17,BV17,"y")</f>
        <v>#NUM!</v>
      </c>
      <c r="BH17" s="32" t="e">
        <f>IF(BI17&gt;=16,DATEDIF(BT17,BV17,"ym")+1,DATEDIF(BT17,BV17,"ym"))</f>
        <v>#NUM!</v>
      </c>
      <c r="BI17" s="32" t="e">
        <f>DATEDIF(BT17,BV17,"md")</f>
        <v>#NUM!</v>
      </c>
      <c r="BJ17" s="29" t="e">
        <f>IF(BN17&gt;=12,DATEDIF(BT17,BW17,"y")+1,DATEDIF(BT17,BW17,"y"))</f>
        <v>#NUM!</v>
      </c>
      <c r="BK17" s="29" t="e">
        <f>IF(BN17&gt;=12,BN17-12,BN17)</f>
        <v>#NUM!</v>
      </c>
      <c r="BL17" s="30" t="e">
        <f>IF(BO17&lt;=15,"半",0)</f>
        <v>#NUM!</v>
      </c>
      <c r="BM17" s="31" t="e">
        <f>DATEDIF(BT17,BW17,"y")</f>
        <v>#NUM!</v>
      </c>
      <c r="BN17" s="32" t="e">
        <f>IF(BO17&gt;=16,DATEDIF(BT17,BW17,"ym")+1,DATEDIF(BT17,BW17,"ym"))</f>
        <v>#NUM!</v>
      </c>
      <c r="BO17" s="33" t="e">
        <f>DATEDIF(BT17,BW17,"md")</f>
        <v>#NUM!</v>
      </c>
      <c r="BP17" s="27"/>
      <c r="BQ17" s="34">
        <f>IF(L18="現在",$AM$8,L18)</f>
        <v>0</v>
      </c>
      <c r="BR17" s="8">
        <v>0</v>
      </c>
      <c r="BS17" s="35">
        <f>IF(DAY(L17)&lt;=15,L17-DAY(L17)+1,L17-DAY(L17)+16)</f>
        <v>1</v>
      </c>
      <c r="BT17" s="35">
        <f>IF(DAY(BS17)=1,BS17+15,CC17)</f>
        <v>16</v>
      </c>
      <c r="BU17" s="35"/>
      <c r="BV17" s="35">
        <f>IF(CL17&gt;=16,CJ17,IF(L18="現在",$AM$8-CL17+15,L18-CL17+15))</f>
        <v>15</v>
      </c>
      <c r="BW17" s="35">
        <f>IF(DAY(BV17)=15,BV17-DAY(BV17),BV17-DAY(BV17)+15)</f>
        <v>0</v>
      </c>
      <c r="BX17" s="35"/>
      <c r="BY17" s="35"/>
      <c r="BZ17" s="8">
        <f>YEAR(J17)</f>
        <v>1900</v>
      </c>
      <c r="CA17" s="8">
        <f>MONTH(J17)+1</f>
        <v>2</v>
      </c>
      <c r="CB17" s="36" t="str">
        <f>CONCATENATE(BZ17,"/",CA17,"/",1)</f>
        <v>1900/2/1</v>
      </c>
      <c r="CC17" s="36">
        <f>CB17+1-1</f>
        <v>32</v>
      </c>
      <c r="CD17" s="36">
        <f>CB17-1</f>
        <v>31</v>
      </c>
      <c r="CE17" s="8">
        <f>DAY(CD17)</f>
        <v>31</v>
      </c>
      <c r="CF17" s="8">
        <f>DAY(J17)</f>
        <v>0</v>
      </c>
      <c r="CG17" s="8">
        <f>YEAR(BQ17)</f>
        <v>1900</v>
      </c>
      <c r="CH17" s="8">
        <f>IF(MONTH(BQ17)=12,MONTH(BQ17)-12+1,MONTH(BQ17)+1)</f>
        <v>2</v>
      </c>
      <c r="CI17" s="36" t="str">
        <f>IF(CH17=1,CONCATENATE(CG17+1,"/",CH17,"/",1),CONCATENATE(CG17,"/",CH17,"/",1))</f>
        <v>1900/2/1</v>
      </c>
      <c r="CJ17" s="36">
        <f>CI17-1</f>
        <v>31</v>
      </c>
      <c r="CK17" s="8">
        <f>DAY(CJ17)</f>
        <v>31</v>
      </c>
      <c r="CL17" s="8">
        <f>DAY(BQ17)</f>
        <v>0</v>
      </c>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row>
    <row r="18" spans="1:119" ht="17.149999999999999" customHeight="1">
      <c r="A18" s="284"/>
      <c r="B18" s="309"/>
      <c r="C18" s="310"/>
      <c r="D18" s="310"/>
      <c r="E18" s="310"/>
      <c r="F18" s="310"/>
      <c r="G18" s="310"/>
      <c r="H18" s="310"/>
      <c r="I18" s="310"/>
      <c r="J18" s="311"/>
      <c r="K18" s="9" t="s">
        <v>51</v>
      </c>
      <c r="L18" s="304"/>
      <c r="M18" s="304"/>
      <c r="N18" s="305"/>
      <c r="O18" s="313"/>
      <c r="P18" s="300"/>
      <c r="Q18" s="300"/>
      <c r="R18" s="302"/>
      <c r="T18" s="1" t="s">
        <v>80</v>
      </c>
      <c r="AC18" s="1"/>
      <c r="AD18" s="1"/>
      <c r="AE18" s="1"/>
      <c r="AF18" s="1"/>
      <c r="AG18" s="4"/>
      <c r="AH18" s="4"/>
      <c r="AI18" s="4"/>
      <c r="AJ18" s="4"/>
      <c r="AL18" s="2" t="s">
        <v>81</v>
      </c>
      <c r="AM18" s="10"/>
      <c r="AN18" s="295"/>
      <c r="AO18" s="295"/>
      <c r="AP18" s="8"/>
      <c r="AQ18" s="8"/>
      <c r="AR18" s="24"/>
      <c r="AS18" s="24"/>
      <c r="AT18" s="25"/>
      <c r="AU18" s="26"/>
      <c r="AV18" s="27"/>
      <c r="AW18" s="28"/>
      <c r="AX18" s="29"/>
      <c r="AY18" s="29"/>
      <c r="AZ18" s="30"/>
      <c r="BA18" s="26"/>
      <c r="BB18" s="27"/>
      <c r="BC18" s="28"/>
      <c r="BD18" s="29"/>
      <c r="BE18" s="29"/>
      <c r="BF18" s="30"/>
      <c r="BG18" s="26"/>
      <c r="BH18" s="27"/>
      <c r="BI18" s="27"/>
      <c r="BJ18" s="29"/>
      <c r="BK18" s="29"/>
      <c r="BL18" s="30"/>
      <c r="BM18" s="26"/>
      <c r="BN18" s="27"/>
      <c r="BO18" s="28"/>
      <c r="BP18" s="27"/>
      <c r="BQ18" s="34"/>
      <c r="BR18" s="8"/>
      <c r="BS18" s="35"/>
      <c r="BT18" s="35"/>
      <c r="BU18" s="35"/>
      <c r="BV18" s="35"/>
      <c r="BW18" s="35"/>
      <c r="BX18" s="35"/>
      <c r="BY18" s="35"/>
      <c r="BZ18" s="8"/>
      <c r="CA18" s="8"/>
      <c r="CB18" s="36"/>
      <c r="CC18" s="36"/>
      <c r="CD18" s="36"/>
      <c r="CE18" s="8"/>
      <c r="CF18" s="8"/>
      <c r="CG18" s="8"/>
      <c r="CH18" s="8"/>
      <c r="CI18" s="36"/>
      <c r="CJ18" s="36"/>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row>
    <row r="19" spans="1:119" ht="17.149999999999999" customHeight="1">
      <c r="A19" s="284"/>
      <c r="B19" s="306"/>
      <c r="C19" s="307"/>
      <c r="D19" s="307"/>
      <c r="E19" s="307"/>
      <c r="F19" s="307"/>
      <c r="G19" s="307"/>
      <c r="H19" s="307"/>
      <c r="I19" s="307"/>
      <c r="J19" s="308"/>
      <c r="K19" s="104" t="s">
        <v>47</v>
      </c>
      <c r="L19" s="304"/>
      <c r="M19" s="304"/>
      <c r="N19" s="305"/>
      <c r="O19" s="312" t="str">
        <f>IF($L19&lt;&gt;"",IF($AN19="0-",AX19,IF($AN19="+0",BD19,IF($AN19="+-",BJ19,AR19))),"")</f>
        <v/>
      </c>
      <c r="P19" s="299" t="s">
        <v>40</v>
      </c>
      <c r="Q19" s="299" t="str">
        <f>IF($L20&lt;&gt;"",IF($AN19="0-",AY19,IF($AN19="+0",BE19,IF($AN19="+-",BK19,AS19))),"")</f>
        <v/>
      </c>
      <c r="R19" s="301" t="s">
        <v>48</v>
      </c>
      <c r="T19" s="4" t="s">
        <v>83</v>
      </c>
      <c r="AC19" s="1"/>
      <c r="AD19" s="1"/>
      <c r="AE19" s="1"/>
      <c r="AF19" s="1"/>
      <c r="AG19" s="4"/>
      <c r="AH19" s="4"/>
      <c r="AI19" s="4"/>
      <c r="AJ19" s="4"/>
      <c r="AM19" s="10"/>
      <c r="AN19" s="298"/>
      <c r="AO19" s="294" t="str">
        <f>IF(AN19&lt;&gt;"",VLOOKUP(AN19,$AP$9:$AQ$12,2),"")</f>
        <v/>
      </c>
      <c r="AP19" s="8"/>
      <c r="AQ19" s="8"/>
      <c r="AR19" s="29">
        <f>IF(AV19&gt;=12,DATEDIF(BS19,BV19,"y")+1,DATEDIF(BS19,BV19,"y"))</f>
        <v>0</v>
      </c>
      <c r="AS19" s="29">
        <f>IF(AV19&gt;=12,AV19-12,AV19)</f>
        <v>0</v>
      </c>
      <c r="AT19" s="30" t="str">
        <f>IF(AW19&lt;=15,"半",0)</f>
        <v>半</v>
      </c>
      <c r="AU19" s="26">
        <f>DATEDIF(BS19,BV19,"y")</f>
        <v>0</v>
      </c>
      <c r="AV19" s="27">
        <f>IF(AW19&gt;=16,DATEDIF(BS19,BV19,"ym")+1,DATEDIF(BS19,BV19,"ym"))</f>
        <v>0</v>
      </c>
      <c r="AW19" s="28">
        <f>DATEDIF(BS19,BV19,"md")</f>
        <v>14</v>
      </c>
      <c r="AX19" s="29" t="e">
        <f>IF(BB19&gt;=12,DATEDIF(BS19,BW19,"y")+1,DATEDIF(BS19,BW19,"y"))</f>
        <v>#NUM!</v>
      </c>
      <c r="AY19" s="29" t="e">
        <f>IF(BB19&gt;=12,BB19-12,BB19)</f>
        <v>#NUM!</v>
      </c>
      <c r="AZ19" s="30" t="e">
        <f>IF(BC19&lt;=15,"半",0)</f>
        <v>#NUM!</v>
      </c>
      <c r="BA19" s="26" t="e">
        <f>DATEDIF(BS19,BW19,"y")</f>
        <v>#NUM!</v>
      </c>
      <c r="BB19" s="27" t="e">
        <f>IF(BC19&gt;=16,DATEDIF(BS19,BW19,"ym")+1,DATEDIF(BS19,BW19,"ym"))</f>
        <v>#NUM!</v>
      </c>
      <c r="BC19" s="28" t="e">
        <f>DATEDIF(BS19,BW19,"md")</f>
        <v>#NUM!</v>
      </c>
      <c r="BD19" s="29" t="e">
        <f>IF(BH19&gt;=12,DATEDIF(BT19,BV19,"y")+1,DATEDIF(BT19,BV19,"y"))</f>
        <v>#NUM!</v>
      </c>
      <c r="BE19" s="29" t="e">
        <f>IF(BH19&gt;=12,BH19-12,BH19)</f>
        <v>#NUM!</v>
      </c>
      <c r="BF19" s="30" t="e">
        <f>IF(BI19&lt;=15,"半",0)</f>
        <v>#NUM!</v>
      </c>
      <c r="BG19" s="26" t="e">
        <f>DATEDIF(BT19,BV19,"y")</f>
        <v>#NUM!</v>
      </c>
      <c r="BH19" s="27" t="e">
        <f>IF(BI19&gt;=16,DATEDIF(BT19,BV19,"ym")+1,DATEDIF(BT19,BV19,"ym"))</f>
        <v>#NUM!</v>
      </c>
      <c r="BI19" s="27" t="e">
        <f>DATEDIF(BT19,BV19,"md")</f>
        <v>#NUM!</v>
      </c>
      <c r="BJ19" s="29" t="e">
        <f>IF(BN19&gt;=12,DATEDIF(BT19,BW19,"y")+1,DATEDIF(BT19,BW19,"y"))</f>
        <v>#NUM!</v>
      </c>
      <c r="BK19" s="29" t="e">
        <f>IF(BN19&gt;=12,BN19-12,BN19)</f>
        <v>#NUM!</v>
      </c>
      <c r="BL19" s="30" t="e">
        <f>IF(BO19&lt;=15,"半",0)</f>
        <v>#NUM!</v>
      </c>
      <c r="BM19" s="26" t="e">
        <f>DATEDIF(BT19,BW19,"y")</f>
        <v>#NUM!</v>
      </c>
      <c r="BN19" s="27" t="e">
        <f>IF(BO19&gt;=16,DATEDIF(BT19,BW19,"ym")+1,DATEDIF(BT19,BW19,"ym"))</f>
        <v>#NUM!</v>
      </c>
      <c r="BO19" s="28" t="e">
        <f>DATEDIF(BT19,BW19,"md")</f>
        <v>#NUM!</v>
      </c>
      <c r="BP19" s="27"/>
      <c r="BQ19" s="34">
        <f>IF(L20="現在",$AM$8,L20)</f>
        <v>0</v>
      </c>
      <c r="BR19" s="27">
        <v>1</v>
      </c>
      <c r="BS19" s="35">
        <f>IF(DAY(L19)&lt;=15,L19-DAY(L19)+1,L19-DAY(L19)+16)</f>
        <v>1</v>
      </c>
      <c r="BT19" s="35">
        <f>IF(DAY(BS19)=1,BS19+15,CC19)</f>
        <v>16</v>
      </c>
      <c r="BU19" s="35"/>
      <c r="BV19" s="35">
        <f>IF(CL19&gt;=16,CJ19,IF(L20="現在",$AM$8-CL19+15,L20-CL19+15))</f>
        <v>15</v>
      </c>
      <c r="BW19" s="35">
        <f>IF(DAY(BV19)=15,BV19-DAY(BV19),BV19-DAY(BV19)+15)</f>
        <v>0</v>
      </c>
      <c r="BX19" s="35"/>
      <c r="BY19" s="35"/>
      <c r="BZ19" s="8">
        <f>YEAR(J19)</f>
        <v>1900</v>
      </c>
      <c r="CA19" s="8">
        <f>MONTH(J19)+1</f>
        <v>2</v>
      </c>
      <c r="CB19" s="36" t="str">
        <f>CONCATENATE(BZ19,"/",CA19,"/",1)</f>
        <v>1900/2/1</v>
      </c>
      <c r="CC19" s="36">
        <f>CB19+1-1</f>
        <v>32</v>
      </c>
      <c r="CD19" s="36">
        <f>CB19-1</f>
        <v>31</v>
      </c>
      <c r="CE19" s="8">
        <f>DAY(CD19)</f>
        <v>31</v>
      </c>
      <c r="CF19" s="8">
        <f>DAY(J19)</f>
        <v>0</v>
      </c>
      <c r="CG19" s="8">
        <f>YEAR(BQ19)</f>
        <v>1900</v>
      </c>
      <c r="CH19" s="8">
        <f>IF(MONTH(BQ19)=12,MONTH(BQ19)-12+1,MONTH(BQ19)+1)</f>
        <v>2</v>
      </c>
      <c r="CI19" s="36" t="str">
        <f>IF(CH19=1,CONCATENATE(CG19+1,"/",CH19,"/",1),CONCATENATE(CG19,"/",CH19,"/",1))</f>
        <v>1900/2/1</v>
      </c>
      <c r="CJ19" s="36">
        <f>CI19-1</f>
        <v>31</v>
      </c>
      <c r="CK19" s="8">
        <f>DAY(CJ19)</f>
        <v>31</v>
      </c>
      <c r="CL19" s="8">
        <f>DAY(BQ19)</f>
        <v>0</v>
      </c>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row>
    <row r="20" spans="1:119" ht="17.149999999999999" customHeight="1">
      <c r="A20" s="284"/>
      <c r="B20" s="309"/>
      <c r="C20" s="310"/>
      <c r="D20" s="310"/>
      <c r="E20" s="310"/>
      <c r="F20" s="310"/>
      <c r="G20" s="310"/>
      <c r="H20" s="310"/>
      <c r="I20" s="310"/>
      <c r="J20" s="311"/>
      <c r="K20" s="9" t="s">
        <v>51</v>
      </c>
      <c r="L20" s="304"/>
      <c r="M20" s="304"/>
      <c r="N20" s="305"/>
      <c r="O20" s="313"/>
      <c r="P20" s="300"/>
      <c r="Q20" s="300"/>
      <c r="R20" s="302"/>
      <c r="T20" s="1" t="s">
        <v>84</v>
      </c>
      <c r="AC20" s="1"/>
      <c r="AD20" s="1"/>
      <c r="AE20" s="1"/>
      <c r="AF20" s="1"/>
      <c r="AG20" s="4"/>
      <c r="AH20" s="4"/>
      <c r="AI20" s="4"/>
      <c r="AJ20" s="4"/>
      <c r="AM20" s="10"/>
      <c r="AN20" s="295"/>
      <c r="AO20" s="295"/>
      <c r="AP20" s="8"/>
      <c r="AQ20" s="8"/>
      <c r="AR20" s="29"/>
      <c r="AS20" s="29"/>
      <c r="AT20" s="30"/>
      <c r="AU20" s="26"/>
      <c r="AV20" s="27"/>
      <c r="AW20" s="28"/>
      <c r="AX20" s="29"/>
      <c r="AY20" s="29"/>
      <c r="AZ20" s="30"/>
      <c r="BA20" s="26"/>
      <c r="BB20" s="27"/>
      <c r="BC20" s="28"/>
      <c r="BD20" s="29"/>
      <c r="BE20" s="29"/>
      <c r="BF20" s="30"/>
      <c r="BG20" s="26"/>
      <c r="BH20" s="27"/>
      <c r="BI20" s="27"/>
      <c r="BJ20" s="29"/>
      <c r="BK20" s="29"/>
      <c r="BL20" s="30"/>
      <c r="BM20" s="26"/>
      <c r="BN20" s="27"/>
      <c r="BO20" s="28"/>
      <c r="BP20" s="27"/>
      <c r="BQ20" s="34"/>
      <c r="BR20" s="27"/>
      <c r="BS20" s="35"/>
      <c r="BT20" s="35"/>
      <c r="BU20" s="35"/>
      <c r="BV20" s="35"/>
      <c r="BW20" s="35"/>
      <c r="BX20" s="35"/>
      <c r="BY20" s="35"/>
      <c r="BZ20" s="8"/>
      <c r="CA20" s="8"/>
      <c r="CB20" s="36"/>
      <c r="CC20" s="36"/>
      <c r="CD20" s="36"/>
      <c r="CE20" s="8"/>
      <c r="CF20" s="8"/>
      <c r="CG20" s="8"/>
      <c r="CH20" s="8"/>
      <c r="CI20" s="36"/>
      <c r="CJ20" s="36"/>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row>
    <row r="21" spans="1:119" ht="17.149999999999999" customHeight="1">
      <c r="A21" s="284"/>
      <c r="B21" s="306"/>
      <c r="C21" s="307"/>
      <c r="D21" s="307"/>
      <c r="E21" s="307"/>
      <c r="F21" s="307"/>
      <c r="G21" s="307"/>
      <c r="H21" s="307"/>
      <c r="I21" s="307"/>
      <c r="J21" s="308"/>
      <c r="K21" s="104" t="s">
        <v>47</v>
      </c>
      <c r="L21" s="304"/>
      <c r="M21" s="304"/>
      <c r="N21" s="305"/>
      <c r="O21" s="312" t="str">
        <f>IF($L21&lt;&gt;"",IF($AN21="0-",AX21,IF($AN21="+0",BD21,IF($AN21="+-",BJ21,AR21))),"")</f>
        <v/>
      </c>
      <c r="P21" s="299" t="s">
        <v>40</v>
      </c>
      <c r="Q21" s="299" t="str">
        <f>IF($L22&lt;&gt;"",IF($AN21="0-",AY21,IF($AN21="+0",BE21,IF($AN21="+-",BK21,AS21))),"")</f>
        <v/>
      </c>
      <c r="R21" s="301" t="s">
        <v>48</v>
      </c>
      <c r="T21" s="135" t="s">
        <v>86</v>
      </c>
      <c r="U21" s="135"/>
      <c r="V21" s="135"/>
      <c r="W21" s="135"/>
      <c r="X21" s="135"/>
      <c r="Y21" s="135"/>
      <c r="Z21" s="135"/>
      <c r="AA21" s="135"/>
      <c r="AB21" s="135"/>
      <c r="AC21" s="135"/>
      <c r="AD21" s="135"/>
      <c r="AE21" s="135"/>
      <c r="AF21" s="135"/>
      <c r="AG21" s="135"/>
      <c r="AH21" s="4"/>
      <c r="AI21" s="4"/>
      <c r="AJ21" s="4"/>
      <c r="AM21" s="10"/>
      <c r="AN21" s="298"/>
      <c r="AO21" s="294" t="str">
        <f>IF(AN21&lt;&gt;"",VLOOKUP(AN21,$AP$9:$AQ$12,2),"")</f>
        <v/>
      </c>
      <c r="AP21" s="8"/>
      <c r="AQ21" s="8"/>
      <c r="AR21" s="29">
        <f>IF(AV21&gt;=12,DATEDIF(BS21,BV21,"y")+1,DATEDIF(BS21,BV21,"y"))</f>
        <v>0</v>
      </c>
      <c r="AS21" s="29">
        <f>IF(AV21&gt;=12,AV21-12,AV21)</f>
        <v>0</v>
      </c>
      <c r="AT21" s="30" t="str">
        <f>IF(AW21&lt;=15,"半",0)</f>
        <v>半</v>
      </c>
      <c r="AU21" s="26">
        <f>DATEDIF(BS21,BV21,"y")</f>
        <v>0</v>
      </c>
      <c r="AV21" s="27">
        <f>IF(AW21&gt;=16,DATEDIF(BS21,BV21,"ym")+1,DATEDIF(BS21,BV21,"ym"))</f>
        <v>0</v>
      </c>
      <c r="AW21" s="28">
        <f>DATEDIF(BS21,BV21,"md")</f>
        <v>14</v>
      </c>
      <c r="AX21" s="29" t="e">
        <f>IF(BB21&gt;=12,DATEDIF(BS21,BW21,"y")+1,DATEDIF(BS21,BW21,"y"))</f>
        <v>#NUM!</v>
      </c>
      <c r="AY21" s="29" t="e">
        <f>IF(BB21&gt;=12,BB21-12,BB21)</f>
        <v>#NUM!</v>
      </c>
      <c r="AZ21" s="30" t="e">
        <f>IF(BC21&lt;=15,"半",0)</f>
        <v>#NUM!</v>
      </c>
      <c r="BA21" s="26" t="e">
        <f>DATEDIF(BS21,BW21,"y")</f>
        <v>#NUM!</v>
      </c>
      <c r="BB21" s="27" t="e">
        <f>IF(BC21&gt;=16,DATEDIF(BS21,BW21,"ym")+1,DATEDIF(BS21,BW21,"ym"))</f>
        <v>#NUM!</v>
      </c>
      <c r="BC21" s="28" t="e">
        <f>DATEDIF(BS21,BW21,"md")</f>
        <v>#NUM!</v>
      </c>
      <c r="BD21" s="29" t="e">
        <f>IF(BH21&gt;=12,DATEDIF(BT21,BV21,"y")+1,DATEDIF(BT21,BV21,"y"))</f>
        <v>#NUM!</v>
      </c>
      <c r="BE21" s="29" t="e">
        <f>IF(BH21&gt;=12,BH21-12,BH21)</f>
        <v>#NUM!</v>
      </c>
      <c r="BF21" s="30" t="e">
        <f>IF(BI21&lt;=15,"半",0)</f>
        <v>#NUM!</v>
      </c>
      <c r="BG21" s="26" t="e">
        <f>DATEDIF(BT21,BV21,"y")</f>
        <v>#NUM!</v>
      </c>
      <c r="BH21" s="27" t="e">
        <f>IF(BI21&gt;=16,DATEDIF(BT21,BV21,"ym")+1,DATEDIF(BT21,BV21,"ym"))</f>
        <v>#NUM!</v>
      </c>
      <c r="BI21" s="27" t="e">
        <f>DATEDIF(BT21,BV21,"md")</f>
        <v>#NUM!</v>
      </c>
      <c r="BJ21" s="29" t="e">
        <f>IF(BN21&gt;=12,DATEDIF(BT21,BW21,"y")+1,DATEDIF(BT21,BW21,"y"))</f>
        <v>#NUM!</v>
      </c>
      <c r="BK21" s="29" t="e">
        <f>IF(BN21&gt;=12,BN21-12,BN21)</f>
        <v>#NUM!</v>
      </c>
      <c r="BL21" s="30" t="e">
        <f>IF(BO21&lt;=15,"半",0)</f>
        <v>#NUM!</v>
      </c>
      <c r="BM21" s="26" t="e">
        <f>DATEDIF(BT21,BW21,"y")</f>
        <v>#NUM!</v>
      </c>
      <c r="BN21" s="27" t="e">
        <f>IF(BO21&gt;=16,DATEDIF(BT21,BW21,"ym")+1,DATEDIF(BT21,BW21,"ym"))</f>
        <v>#NUM!</v>
      </c>
      <c r="BO21" s="28" t="e">
        <f>DATEDIF(BT21,BW21,"md")</f>
        <v>#NUM!</v>
      </c>
      <c r="BP21" s="27"/>
      <c r="BQ21" s="34">
        <f>IF(L22="現在",$AM$8,L22)</f>
        <v>0</v>
      </c>
      <c r="BR21" s="27">
        <v>2</v>
      </c>
      <c r="BS21" s="35">
        <f>IF(DAY(L21)&lt;=15,L21-DAY(L21)+1,L21-DAY(L21)+16)</f>
        <v>1</v>
      </c>
      <c r="BT21" s="35">
        <f>IF(DAY(BS21)=1,BS21+15,CC21)</f>
        <v>16</v>
      </c>
      <c r="BU21" s="35"/>
      <c r="BV21" s="35">
        <f>IF(CL21&gt;=16,CJ21,IF(L22="現在",$AM$8-CL21+15,L22-CL21+15))</f>
        <v>15</v>
      </c>
      <c r="BW21" s="35">
        <f>IF(DAY(BV21)=15,BV21-DAY(BV21),BV21-DAY(BV21)+15)</f>
        <v>0</v>
      </c>
      <c r="BX21" s="35"/>
      <c r="BY21" s="35"/>
      <c r="BZ21" s="8">
        <f>YEAR(J21)</f>
        <v>1900</v>
      </c>
      <c r="CA21" s="8">
        <f>MONTH(J21)+1</f>
        <v>2</v>
      </c>
      <c r="CB21" s="36" t="str">
        <f>CONCATENATE(BZ21,"/",CA21,"/",1)</f>
        <v>1900/2/1</v>
      </c>
      <c r="CC21" s="36">
        <f>CB21+1-1</f>
        <v>32</v>
      </c>
      <c r="CD21" s="36">
        <f>CB21-1</f>
        <v>31</v>
      </c>
      <c r="CE21" s="8">
        <f>DAY(CD21)</f>
        <v>31</v>
      </c>
      <c r="CF21" s="8">
        <f>DAY(J21)</f>
        <v>0</v>
      </c>
      <c r="CG21" s="8">
        <f>YEAR(BQ21)</f>
        <v>1900</v>
      </c>
      <c r="CH21" s="8">
        <f>IF(MONTH(BQ21)=12,MONTH(BQ21)-12+1,MONTH(BQ21)+1)</f>
        <v>2</v>
      </c>
      <c r="CI21" s="36" t="str">
        <f>IF(CH21=1,CONCATENATE(CG21+1,"/",CH21,"/",1),CONCATENATE(CG21,"/",CH21,"/",1))</f>
        <v>1900/2/1</v>
      </c>
      <c r="CJ21" s="36">
        <f>CI21-1</f>
        <v>31</v>
      </c>
      <c r="CK21" s="8">
        <f>DAY(CJ21)</f>
        <v>31</v>
      </c>
      <c r="CL21" s="8">
        <f>DAY(BQ21)</f>
        <v>0</v>
      </c>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row>
    <row r="22" spans="1:119" ht="17.149999999999999" customHeight="1">
      <c r="A22" s="284"/>
      <c r="B22" s="309"/>
      <c r="C22" s="310"/>
      <c r="D22" s="310"/>
      <c r="E22" s="310"/>
      <c r="F22" s="310"/>
      <c r="G22" s="310"/>
      <c r="H22" s="310"/>
      <c r="I22" s="310"/>
      <c r="J22" s="311"/>
      <c r="K22" s="9" t="s">
        <v>51</v>
      </c>
      <c r="L22" s="304"/>
      <c r="M22" s="304"/>
      <c r="N22" s="305"/>
      <c r="O22" s="313"/>
      <c r="P22" s="300"/>
      <c r="Q22" s="300"/>
      <c r="R22" s="302"/>
      <c r="T22" s="156" t="s">
        <v>87</v>
      </c>
      <c r="U22" s="156"/>
      <c r="V22" s="156"/>
      <c r="W22" s="156"/>
      <c r="X22" s="156"/>
      <c r="Y22" s="156"/>
      <c r="Z22" s="156"/>
      <c r="AA22" s="156"/>
      <c r="AB22" s="156"/>
      <c r="AC22" s="156"/>
      <c r="AD22" s="156"/>
      <c r="AE22" s="156"/>
      <c r="AF22" s="156"/>
      <c r="AG22" s="156"/>
      <c r="AH22" s="4"/>
      <c r="AI22" s="4"/>
      <c r="AJ22" s="4"/>
      <c r="AM22" s="10"/>
      <c r="AN22" s="303"/>
      <c r="AO22" s="295"/>
      <c r="AP22" s="8"/>
      <c r="AQ22" s="8"/>
      <c r="AR22" s="29"/>
      <c r="AS22" s="29"/>
      <c r="AT22" s="30"/>
      <c r="AU22" s="26"/>
      <c r="AV22" s="27"/>
      <c r="AW22" s="28"/>
      <c r="AX22" s="29"/>
      <c r="AY22" s="29"/>
      <c r="AZ22" s="30"/>
      <c r="BA22" s="26"/>
      <c r="BB22" s="27"/>
      <c r="BC22" s="28"/>
      <c r="BD22" s="29"/>
      <c r="BE22" s="29"/>
      <c r="BF22" s="30"/>
      <c r="BG22" s="26"/>
      <c r="BH22" s="27"/>
      <c r="BI22" s="27"/>
      <c r="BJ22" s="29"/>
      <c r="BK22" s="29"/>
      <c r="BL22" s="30"/>
      <c r="BM22" s="26"/>
      <c r="BN22" s="27"/>
      <c r="BO22" s="28"/>
      <c r="BP22" s="27"/>
      <c r="BQ22" s="34"/>
      <c r="BR22" s="27"/>
      <c r="BS22" s="35"/>
      <c r="BT22" s="35"/>
      <c r="BU22" s="35"/>
      <c r="BV22" s="35"/>
      <c r="BW22" s="35"/>
      <c r="BX22" s="35"/>
      <c r="BY22" s="35"/>
      <c r="BZ22" s="8"/>
      <c r="CA22" s="8"/>
      <c r="CB22" s="36"/>
      <c r="CC22" s="36"/>
      <c r="CD22" s="36"/>
      <c r="CE22" s="8"/>
      <c r="CF22" s="8"/>
      <c r="CG22" s="8"/>
      <c r="CH22" s="8"/>
      <c r="CI22" s="36"/>
      <c r="CJ22" s="36"/>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row>
    <row r="23" spans="1:119" ht="17.149999999999999" customHeight="1">
      <c r="A23" s="284"/>
      <c r="B23" s="306"/>
      <c r="C23" s="307"/>
      <c r="D23" s="307"/>
      <c r="E23" s="307"/>
      <c r="F23" s="307"/>
      <c r="G23" s="307"/>
      <c r="H23" s="307"/>
      <c r="I23" s="307"/>
      <c r="J23" s="308"/>
      <c r="K23" s="104" t="s">
        <v>47</v>
      </c>
      <c r="L23" s="304"/>
      <c r="M23" s="304"/>
      <c r="N23" s="305"/>
      <c r="O23" s="312" t="str">
        <f>IF($L23&lt;&gt;"",IF($AN23="0-",AX23,IF($AN23="+0",BD23,IF($AN23="+-",BJ23,AR23))),"")</f>
        <v/>
      </c>
      <c r="P23" s="299" t="s">
        <v>40</v>
      </c>
      <c r="Q23" s="299" t="str">
        <f>IF($L24&lt;&gt;"",IF($AN23="0-",AY23,IF($AN23="+0",BE23,IF($AN23="+-",BK23,AS23))),"")</f>
        <v/>
      </c>
      <c r="R23" s="301" t="s">
        <v>48</v>
      </c>
      <c r="T23" s="156" t="s">
        <v>89</v>
      </c>
      <c r="U23" s="156"/>
      <c r="V23" s="156"/>
      <c r="W23" s="156"/>
      <c r="X23" s="156"/>
      <c r="Y23" s="156"/>
      <c r="Z23" s="156"/>
      <c r="AA23" s="156"/>
      <c r="AB23" s="156"/>
      <c r="AC23" s="156"/>
      <c r="AD23" s="156"/>
      <c r="AE23" s="156"/>
      <c r="AF23" s="156"/>
      <c r="AG23" s="156"/>
      <c r="AH23" s="4"/>
      <c r="AI23" s="4"/>
      <c r="AJ23" s="4"/>
      <c r="AM23" s="10"/>
      <c r="AN23" s="298"/>
      <c r="AO23" s="294" t="str">
        <f>IF(AN23&lt;&gt;"",VLOOKUP(AN23,$AP$9:$AQ$12,2),"")</f>
        <v/>
      </c>
      <c r="AP23" s="8"/>
      <c r="AQ23" s="8"/>
      <c r="AR23" s="29">
        <f>IF(AV23&gt;=12,DATEDIF(BS23,BV23,"y")+1,DATEDIF(BS23,BV23,"y"))</f>
        <v>0</v>
      </c>
      <c r="AS23" s="29">
        <f>IF(AV23&gt;=12,AV23-12,AV23)</f>
        <v>0</v>
      </c>
      <c r="AT23" s="30" t="str">
        <f>IF(AW23&lt;=15,"半",0)</f>
        <v>半</v>
      </c>
      <c r="AU23" s="38">
        <f>DATEDIF(BS23,BV23,"y")</f>
        <v>0</v>
      </c>
      <c r="AV23" s="39">
        <f>IF(AW23&gt;=16,DATEDIF(BS23,BV23,"ym")+1,DATEDIF(BS23,BV23,"ym"))</f>
        <v>0</v>
      </c>
      <c r="AW23" s="40">
        <f>DATEDIF(BS23,BV23,"md")</f>
        <v>14</v>
      </c>
      <c r="AX23" s="29" t="e">
        <f>IF(BB23&gt;=12,DATEDIF(BS23,BW23,"y")+1,DATEDIF(BS23,BW23,"y"))</f>
        <v>#NUM!</v>
      </c>
      <c r="AY23" s="29" t="e">
        <f>IF(BB23&gt;=12,BB23-12,BB23)</f>
        <v>#NUM!</v>
      </c>
      <c r="AZ23" s="30" t="e">
        <f>IF(BC23&lt;=15,"半",0)</f>
        <v>#NUM!</v>
      </c>
      <c r="BA23" s="38" t="e">
        <f>DATEDIF(BS23,BW23,"y")</f>
        <v>#NUM!</v>
      </c>
      <c r="BB23" s="39" t="e">
        <f>IF(BC23&gt;=16,DATEDIF(BS23,BW23,"ym")+1,DATEDIF(BS23,BW23,"ym"))</f>
        <v>#NUM!</v>
      </c>
      <c r="BC23" s="40" t="e">
        <f>DATEDIF(BS23,BW23,"md")</f>
        <v>#NUM!</v>
      </c>
      <c r="BD23" s="29" t="e">
        <f>IF(BH23&gt;=12,DATEDIF(BT23,BV23,"y")+1,DATEDIF(BT23,BV23,"y"))</f>
        <v>#NUM!</v>
      </c>
      <c r="BE23" s="29" t="e">
        <f>IF(BH23&gt;=12,BH23-12,BH23)</f>
        <v>#NUM!</v>
      </c>
      <c r="BF23" s="30" t="e">
        <f>IF(BI23&lt;=15,"半",0)</f>
        <v>#NUM!</v>
      </c>
      <c r="BG23" s="38" t="e">
        <f>DATEDIF(BT23,BV23,"y")</f>
        <v>#NUM!</v>
      </c>
      <c r="BH23" s="39" t="e">
        <f>IF(BI23&gt;=16,DATEDIF(BT23,BV23,"ym")+1,DATEDIF(BT23,BV23,"ym"))</f>
        <v>#NUM!</v>
      </c>
      <c r="BI23" s="39" t="e">
        <f>DATEDIF(BT23,BV23,"md")</f>
        <v>#NUM!</v>
      </c>
      <c r="BJ23" s="29" t="e">
        <f>IF(BN23&gt;=12,DATEDIF(BT23,BW23,"y")+1,DATEDIF(BT23,BW23,"y"))</f>
        <v>#NUM!</v>
      </c>
      <c r="BK23" s="29" t="e">
        <f>IF(BN23&gt;=12,BN23-12,BN23)</f>
        <v>#NUM!</v>
      </c>
      <c r="BL23" s="30" t="e">
        <f>IF(BO23&lt;=15,"半",0)</f>
        <v>#NUM!</v>
      </c>
      <c r="BM23" s="38" t="e">
        <f>DATEDIF(BT23,BW23,"y")</f>
        <v>#NUM!</v>
      </c>
      <c r="BN23" s="39" t="e">
        <f>IF(BO23&gt;=16,DATEDIF(BT23,BW23,"ym")+1,DATEDIF(BT23,BW23,"ym"))</f>
        <v>#NUM!</v>
      </c>
      <c r="BO23" s="40" t="e">
        <f>DATEDIF(BT23,BW23,"md")</f>
        <v>#NUM!</v>
      </c>
      <c r="BP23" s="27"/>
      <c r="BQ23" s="34">
        <f>IF(L24="現在",$AM$8,L24)</f>
        <v>0</v>
      </c>
      <c r="BR23" s="27">
        <v>0</v>
      </c>
      <c r="BS23" s="35">
        <f>IF(DAY(L23)&lt;=15,L23-DAY(L23)+1,L23-DAY(L23)+16)</f>
        <v>1</v>
      </c>
      <c r="BT23" s="35">
        <f>IF(DAY(BS23)=1,BS23+15,CC23)</f>
        <v>16</v>
      </c>
      <c r="BU23" s="35"/>
      <c r="BV23" s="35">
        <f>IF(CL23&gt;=16,CJ23,IF(L24="現在",$AM$8-CL23+15,L24-CL23+15))</f>
        <v>15</v>
      </c>
      <c r="BW23" s="35">
        <f>IF(DAY(BV23)=15,BV23-DAY(BV23),BV23-DAY(BV23)+15)</f>
        <v>0</v>
      </c>
      <c r="BX23" s="35"/>
      <c r="BY23" s="35"/>
      <c r="BZ23" s="8">
        <f>YEAR(J23)</f>
        <v>1900</v>
      </c>
      <c r="CA23" s="8">
        <f>MONTH(J23)+1</f>
        <v>2</v>
      </c>
      <c r="CB23" s="36" t="str">
        <f>CONCATENATE(BZ23,"/",CA23,"/",1)</f>
        <v>1900/2/1</v>
      </c>
      <c r="CC23" s="36">
        <f>CB23+1-1</f>
        <v>32</v>
      </c>
      <c r="CD23" s="36">
        <f>CB23-1</f>
        <v>31</v>
      </c>
      <c r="CE23" s="8">
        <f>DAY(CD23)</f>
        <v>31</v>
      </c>
      <c r="CF23" s="8">
        <f>DAY(J23)</f>
        <v>0</v>
      </c>
      <c r="CG23" s="8">
        <f>YEAR(BQ23)</f>
        <v>1900</v>
      </c>
      <c r="CH23" s="8">
        <f>IF(MONTH(BQ23)=12,MONTH(BQ23)-12+1,MONTH(BQ23)+1)</f>
        <v>2</v>
      </c>
      <c r="CI23" s="36" t="str">
        <f>IF(CH23=1,CONCATENATE(CG23+1,"/",CH23,"/",1),CONCATENATE(CG23,"/",CH23,"/",1))</f>
        <v>1900/2/1</v>
      </c>
      <c r="CJ23" s="36">
        <f>CI23-1</f>
        <v>31</v>
      </c>
      <c r="CK23" s="8">
        <f>DAY(CJ23)</f>
        <v>31</v>
      </c>
      <c r="CL23" s="8">
        <f>DAY(BQ23)</f>
        <v>0</v>
      </c>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row>
    <row r="24" spans="1:119" ht="17.149999999999999" customHeight="1">
      <c r="A24" s="284"/>
      <c r="B24" s="309"/>
      <c r="C24" s="310"/>
      <c r="D24" s="310"/>
      <c r="E24" s="310"/>
      <c r="F24" s="310"/>
      <c r="G24" s="310"/>
      <c r="H24" s="310"/>
      <c r="I24" s="310"/>
      <c r="J24" s="311"/>
      <c r="K24" s="9" t="s">
        <v>51</v>
      </c>
      <c r="L24" s="304"/>
      <c r="M24" s="304"/>
      <c r="N24" s="305"/>
      <c r="O24" s="313"/>
      <c r="P24" s="300"/>
      <c r="Q24" s="300"/>
      <c r="R24" s="302"/>
      <c r="S24" s="7" t="s">
        <v>90</v>
      </c>
      <c r="T24" s="147" t="s">
        <v>91</v>
      </c>
      <c r="U24" s="147"/>
      <c r="V24" s="147"/>
      <c r="W24" s="147"/>
      <c r="X24" s="147"/>
      <c r="Y24" s="147"/>
      <c r="Z24" s="147"/>
      <c r="AA24" s="147"/>
      <c r="AB24" s="147"/>
      <c r="AC24" s="147"/>
      <c r="AD24" s="147"/>
      <c r="AE24" s="147"/>
      <c r="AF24" s="147"/>
      <c r="AG24" s="4"/>
      <c r="AH24" s="4"/>
      <c r="AI24" s="4"/>
      <c r="AJ24" s="4"/>
      <c r="AM24" s="10"/>
      <c r="AN24" s="295"/>
      <c r="AO24" s="295"/>
      <c r="AP24" s="8"/>
      <c r="AQ24" s="8"/>
      <c r="AR24" s="29"/>
      <c r="AS24" s="29"/>
      <c r="AT24" s="30"/>
      <c r="AU24" s="26"/>
      <c r="AV24" s="27"/>
      <c r="AW24" s="28"/>
      <c r="AX24" s="29"/>
      <c r="AY24" s="29"/>
      <c r="AZ24" s="30"/>
      <c r="BA24" s="26"/>
      <c r="BB24" s="27"/>
      <c r="BC24" s="28"/>
      <c r="BD24" s="29"/>
      <c r="BE24" s="29"/>
      <c r="BF24" s="30"/>
      <c r="BG24" s="26"/>
      <c r="BH24" s="27"/>
      <c r="BI24" s="27"/>
      <c r="BJ24" s="29"/>
      <c r="BK24" s="29"/>
      <c r="BL24" s="30"/>
      <c r="BM24" s="26"/>
      <c r="BN24" s="27"/>
      <c r="BO24" s="28"/>
      <c r="BP24" s="27"/>
      <c r="BQ24" s="34"/>
      <c r="BR24" s="27"/>
      <c r="BS24" s="35"/>
      <c r="BT24" s="35"/>
      <c r="BU24" s="35"/>
      <c r="BV24" s="35"/>
      <c r="BW24" s="35"/>
      <c r="BX24" s="35"/>
      <c r="BY24" s="35"/>
      <c r="BZ24" s="8"/>
      <c r="CA24" s="8"/>
      <c r="CB24" s="36"/>
      <c r="CC24" s="36"/>
      <c r="CD24" s="36"/>
      <c r="CE24" s="8"/>
      <c r="CF24" s="8"/>
      <c r="CG24" s="8"/>
      <c r="CH24" s="8"/>
      <c r="CI24" s="36"/>
      <c r="CJ24" s="36"/>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row>
    <row r="25" spans="1:119" ht="17.149999999999999" customHeight="1">
      <c r="A25" s="284"/>
      <c r="B25" s="306"/>
      <c r="C25" s="307"/>
      <c r="D25" s="307"/>
      <c r="E25" s="307"/>
      <c r="F25" s="307"/>
      <c r="G25" s="307"/>
      <c r="H25" s="307"/>
      <c r="I25" s="307"/>
      <c r="J25" s="308"/>
      <c r="K25" s="104" t="s">
        <v>47</v>
      </c>
      <c r="L25" s="304"/>
      <c r="M25" s="304"/>
      <c r="N25" s="305"/>
      <c r="O25" s="312" t="str">
        <f>IF($L25&lt;&gt;"",IF($AN25="0-",AX25,IF($AN25="+0",BD25,IF($AN25="+-",BJ25,AR25))),"")</f>
        <v/>
      </c>
      <c r="P25" s="299" t="s">
        <v>40</v>
      </c>
      <c r="Q25" s="299" t="str">
        <f>IF($L26&lt;&gt;"",IF($AN25="0-",AY25,IF($AN25="+0",BE25,IF($AN25="+-",BK25,AS25))),"")</f>
        <v/>
      </c>
      <c r="R25" s="301" t="s">
        <v>48</v>
      </c>
      <c r="T25" s="268"/>
      <c r="U25" s="268"/>
      <c r="V25" s="268"/>
      <c r="W25" s="268"/>
      <c r="X25" s="268"/>
      <c r="Y25" s="268"/>
      <c r="Z25" s="268"/>
      <c r="AA25" s="268"/>
      <c r="AB25" s="268"/>
      <c r="AC25" s="268"/>
      <c r="AD25" s="268"/>
      <c r="AE25" s="268"/>
      <c r="AF25" s="268"/>
      <c r="AG25" s="4"/>
      <c r="AH25" s="4"/>
      <c r="AI25" s="4"/>
      <c r="AJ25" s="4"/>
      <c r="AN25" s="298"/>
      <c r="AO25" s="294" t="str">
        <f>IF(AN25&lt;&gt;"",VLOOKUP(AN25,$AP$9:$AQ$12,2),"")</f>
        <v/>
      </c>
      <c r="AP25" s="8"/>
      <c r="AQ25" s="8"/>
      <c r="AR25" s="29">
        <f>IF(AV25&gt;=12,DATEDIF(BS25,BV25,"y")+1,DATEDIF(BS25,BV25,"y"))</f>
        <v>0</v>
      </c>
      <c r="AS25" s="29">
        <f>IF(AV25&gt;=12,AV25-12,AV25)</f>
        <v>0</v>
      </c>
      <c r="AT25" s="30" t="str">
        <f>IF(AW25&lt;=15,"半",0)</f>
        <v>半</v>
      </c>
      <c r="AU25" s="26">
        <f>DATEDIF(BS25,BV25,"y")</f>
        <v>0</v>
      </c>
      <c r="AV25" s="27">
        <f>IF(AW25&gt;=16,DATEDIF(BS25,BV25,"ym")+1,DATEDIF(BS25,BV25,"ym"))</f>
        <v>0</v>
      </c>
      <c r="AW25" s="28">
        <f>DATEDIF(BS25,BV25,"md")</f>
        <v>14</v>
      </c>
      <c r="AX25" s="29" t="e">
        <f>IF(BB25&gt;=12,DATEDIF(BS25,BW25,"y")+1,DATEDIF(BS25,BW25,"y"))</f>
        <v>#NUM!</v>
      </c>
      <c r="AY25" s="29" t="e">
        <f>IF(BB25&gt;=12,BB25-12,BB25)</f>
        <v>#NUM!</v>
      </c>
      <c r="AZ25" s="30" t="e">
        <f>IF(BC25&lt;=15,"半",0)</f>
        <v>#NUM!</v>
      </c>
      <c r="BA25" s="26" t="e">
        <f>DATEDIF(BS25,BW25,"y")</f>
        <v>#NUM!</v>
      </c>
      <c r="BB25" s="27" t="e">
        <f>IF(BC25&gt;=16,DATEDIF(BS25,BW25,"ym")+1,DATEDIF(BS25,BW25,"ym"))</f>
        <v>#NUM!</v>
      </c>
      <c r="BC25" s="28" t="e">
        <f>DATEDIF(BS25,BW25,"md")</f>
        <v>#NUM!</v>
      </c>
      <c r="BD25" s="29" t="e">
        <f>IF(BH25&gt;=12,DATEDIF(BT25,BV25,"y")+1,DATEDIF(BT25,BV25,"y"))</f>
        <v>#NUM!</v>
      </c>
      <c r="BE25" s="29" t="e">
        <f>IF(BH25&gt;=12,BH25-12,BH25)</f>
        <v>#NUM!</v>
      </c>
      <c r="BF25" s="30" t="e">
        <f>IF(BI25&lt;=15,"半",0)</f>
        <v>#NUM!</v>
      </c>
      <c r="BG25" s="26" t="e">
        <f>DATEDIF(BT25,BV25,"y")</f>
        <v>#NUM!</v>
      </c>
      <c r="BH25" s="27" t="e">
        <f>IF(BI25&gt;=16,DATEDIF(BT25,BV25,"ym")+1,DATEDIF(BT25,BV25,"ym"))</f>
        <v>#NUM!</v>
      </c>
      <c r="BI25" s="27" t="e">
        <f>DATEDIF(BT25,BV25,"md")</f>
        <v>#NUM!</v>
      </c>
      <c r="BJ25" s="29" t="e">
        <f>IF(BN25&gt;=12,DATEDIF(BT25,BW25,"y")+1,DATEDIF(BT25,BW25,"y"))</f>
        <v>#NUM!</v>
      </c>
      <c r="BK25" s="29" t="e">
        <f>IF(BN25&gt;=12,BN25-12,BN25)</f>
        <v>#NUM!</v>
      </c>
      <c r="BL25" s="30" t="e">
        <f>IF(BO25&lt;=15,"半",0)</f>
        <v>#NUM!</v>
      </c>
      <c r="BM25" s="26" t="e">
        <f>DATEDIF(BT25,BW25,"y")</f>
        <v>#NUM!</v>
      </c>
      <c r="BN25" s="27" t="e">
        <f>IF(BO25&gt;=16,DATEDIF(BT25,BW25,"ym")+1,DATEDIF(BT25,BW25,"ym"))</f>
        <v>#NUM!</v>
      </c>
      <c r="BO25" s="28" t="e">
        <f>DATEDIF(BT25,BW25,"md")</f>
        <v>#NUM!</v>
      </c>
      <c r="BP25" s="27"/>
      <c r="BQ25" s="34">
        <f>IF(L26="現在",$AM$8,L26)</f>
        <v>0</v>
      </c>
      <c r="BR25" s="27">
        <v>1</v>
      </c>
      <c r="BS25" s="35">
        <f>IF(DAY(L25)&lt;=15,L25-DAY(L25)+1,L25-DAY(L25)+16)</f>
        <v>1</v>
      </c>
      <c r="BT25" s="35">
        <f>IF(DAY(BS25)=1,BS25+15,CC25)</f>
        <v>16</v>
      </c>
      <c r="BU25" s="35"/>
      <c r="BV25" s="35">
        <f>IF(CL25&gt;=16,CJ25,IF(L26="現在",$AM$8-CL25+15,L26-CL25+15))</f>
        <v>15</v>
      </c>
      <c r="BW25" s="35">
        <f>IF(DAY(BV25)=15,BV25-DAY(BV25),BV25-DAY(BV25)+15)</f>
        <v>0</v>
      </c>
      <c r="BX25" s="35"/>
      <c r="BY25" s="35"/>
      <c r="BZ25" s="8">
        <f>YEAR(J25)</f>
        <v>1900</v>
      </c>
      <c r="CA25" s="8">
        <f>MONTH(J25)+1</f>
        <v>2</v>
      </c>
      <c r="CB25" s="36" t="str">
        <f>CONCATENATE(BZ25,"/",CA25,"/",1)</f>
        <v>1900/2/1</v>
      </c>
      <c r="CC25" s="36">
        <f>CB25+1-1</f>
        <v>32</v>
      </c>
      <c r="CD25" s="36">
        <f>CB25-1</f>
        <v>31</v>
      </c>
      <c r="CE25" s="8">
        <f>DAY(CD25)</f>
        <v>31</v>
      </c>
      <c r="CF25" s="8">
        <f>DAY(J25)</f>
        <v>0</v>
      </c>
      <c r="CG25" s="8">
        <f>YEAR(BQ25)</f>
        <v>1900</v>
      </c>
      <c r="CH25" s="8">
        <f>IF(MONTH(BQ25)=12,MONTH(BQ25)-12+1,MONTH(BQ25)+1)</f>
        <v>2</v>
      </c>
      <c r="CI25" s="36" t="str">
        <f>IF(CH25=1,CONCATENATE(CG25+1,"/",CH25,"/",1),CONCATENATE(CG25,"/",CH25,"/",1))</f>
        <v>1900/2/1</v>
      </c>
      <c r="CJ25" s="36">
        <f>CI25-1</f>
        <v>31</v>
      </c>
      <c r="CK25" s="8">
        <f>DAY(CJ25)</f>
        <v>31</v>
      </c>
      <c r="CL25" s="8">
        <f>DAY(BQ25)</f>
        <v>0</v>
      </c>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row>
    <row r="26" spans="1:119" ht="17.149999999999999" customHeight="1">
      <c r="A26" s="284"/>
      <c r="B26" s="309"/>
      <c r="C26" s="310"/>
      <c r="D26" s="310"/>
      <c r="E26" s="310"/>
      <c r="F26" s="310"/>
      <c r="G26" s="310"/>
      <c r="H26" s="310"/>
      <c r="I26" s="310"/>
      <c r="J26" s="311"/>
      <c r="K26" s="9" t="s">
        <v>51</v>
      </c>
      <c r="L26" s="304"/>
      <c r="M26" s="304"/>
      <c r="N26" s="305"/>
      <c r="O26" s="313"/>
      <c r="P26" s="300"/>
      <c r="Q26" s="300"/>
      <c r="R26" s="302"/>
      <c r="T26" s="142" t="s">
        <v>93</v>
      </c>
      <c r="U26" s="143"/>
      <c r="V26" s="148"/>
      <c r="W26" s="116" t="s">
        <v>94</v>
      </c>
      <c r="X26" s="116" t="s">
        <v>95</v>
      </c>
      <c r="Y26" s="116" t="s">
        <v>96</v>
      </c>
      <c r="Z26" s="116" t="s">
        <v>97</v>
      </c>
      <c r="AA26" s="220" t="s">
        <v>98</v>
      </c>
      <c r="AB26" s="221"/>
      <c r="AC26" s="221"/>
      <c r="AD26" s="221"/>
      <c r="AE26" s="221"/>
      <c r="AF26" s="222"/>
      <c r="AG26" s="4"/>
      <c r="AH26" s="4"/>
      <c r="AI26" s="4"/>
      <c r="AJ26" s="4"/>
      <c r="AN26" s="295"/>
      <c r="AO26" s="295"/>
      <c r="AP26" s="8"/>
      <c r="AQ26" s="8"/>
      <c r="AR26" s="29"/>
      <c r="AS26" s="29"/>
      <c r="AT26" s="30"/>
      <c r="AU26" s="26"/>
      <c r="AV26" s="27"/>
      <c r="AW26" s="28"/>
      <c r="AX26" s="29"/>
      <c r="AY26" s="29"/>
      <c r="AZ26" s="30"/>
      <c r="BA26" s="26"/>
      <c r="BB26" s="27"/>
      <c r="BC26" s="28"/>
      <c r="BD26" s="29"/>
      <c r="BE26" s="29"/>
      <c r="BF26" s="30"/>
      <c r="BG26" s="26"/>
      <c r="BH26" s="27"/>
      <c r="BI26" s="27"/>
      <c r="BJ26" s="29"/>
      <c r="BK26" s="29"/>
      <c r="BL26" s="30"/>
      <c r="BM26" s="26"/>
      <c r="BN26" s="27"/>
      <c r="BO26" s="28"/>
      <c r="BP26" s="27"/>
      <c r="BQ26" s="34"/>
      <c r="BR26" s="27"/>
      <c r="BS26" s="35"/>
      <c r="BT26" s="35"/>
      <c r="BU26" s="35"/>
      <c r="BV26" s="35"/>
      <c r="BW26" s="35"/>
      <c r="BX26" s="35"/>
      <c r="BY26" s="35"/>
      <c r="BZ26" s="8"/>
      <c r="CA26" s="8"/>
      <c r="CB26" s="36"/>
      <c r="CC26" s="36"/>
      <c r="CD26" s="36"/>
      <c r="CE26" s="8"/>
      <c r="CF26" s="8"/>
      <c r="CG26" s="8"/>
      <c r="CH26" s="8"/>
      <c r="CI26" s="36"/>
      <c r="CJ26" s="36"/>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row>
    <row r="27" spans="1:119" ht="13.4" customHeight="1">
      <c r="A27" s="284"/>
      <c r="B27" s="128" t="s">
        <v>99</v>
      </c>
      <c r="C27" s="129"/>
      <c r="D27" s="129"/>
      <c r="E27" s="129"/>
      <c r="F27" s="129"/>
      <c r="G27" s="129"/>
      <c r="H27" s="129"/>
      <c r="I27" s="129"/>
      <c r="J27" s="130"/>
      <c r="K27" s="129" t="s">
        <v>100</v>
      </c>
      <c r="L27" s="129"/>
      <c r="M27" s="129"/>
      <c r="N27" s="129"/>
      <c r="O27" s="129"/>
      <c r="P27" s="129"/>
      <c r="Q27" s="129"/>
      <c r="R27" s="130"/>
      <c r="T27" s="223" t="s">
        <v>101</v>
      </c>
      <c r="U27" s="224"/>
      <c r="V27" s="225"/>
      <c r="W27" s="116" t="s">
        <v>102</v>
      </c>
      <c r="X27" s="116"/>
      <c r="Y27" s="116"/>
      <c r="Z27" s="116" t="s">
        <v>102</v>
      </c>
      <c r="AA27" s="220"/>
      <c r="AB27" s="221"/>
      <c r="AC27" s="221"/>
      <c r="AD27" s="221"/>
      <c r="AE27" s="221"/>
      <c r="AF27" s="222"/>
      <c r="AG27" s="4"/>
      <c r="AH27" s="4"/>
      <c r="AI27" s="4"/>
      <c r="AJ27" s="4"/>
      <c r="AN27" s="298"/>
      <c r="AO27" s="294" t="str">
        <f>IF(AN27&lt;&gt;"",VLOOKUP(AN27,$AP$9:$AQ$12,2),"")</f>
        <v/>
      </c>
      <c r="AP27" s="8"/>
      <c r="AQ27" s="8"/>
      <c r="AR27" s="29">
        <f>IF(AV27&gt;=12,DATEDIF(BS27,BV27,"y")+1,DATEDIF(BS27,BV27,"y"))</f>
        <v>0</v>
      </c>
      <c r="AS27" s="29">
        <f>IF(AV27&gt;=12,AV27-12,AV27)</f>
        <v>0</v>
      </c>
      <c r="AT27" s="30" t="str">
        <f>IF(AW27&lt;=15,"半",0)</f>
        <v>半</v>
      </c>
      <c r="AU27" s="26">
        <f>DATEDIF(BS27,BV27,"y")</f>
        <v>0</v>
      </c>
      <c r="AV27" s="27">
        <f>IF(AW27&gt;=16,DATEDIF(BS27,BV27,"ym")+1,DATEDIF(BS27,BV27,"ym"))</f>
        <v>0</v>
      </c>
      <c r="AW27" s="28">
        <f>DATEDIF(BS27,BV27,"md")</f>
        <v>14</v>
      </c>
      <c r="AX27" s="29" t="e">
        <f>IF(BB27&gt;=12,DATEDIF(BS27,BW27,"y")+1,DATEDIF(BS27,BW27,"y"))</f>
        <v>#NUM!</v>
      </c>
      <c r="AY27" s="29" t="e">
        <f>IF(BB27&gt;=12,BB27-12,BB27)</f>
        <v>#NUM!</v>
      </c>
      <c r="AZ27" s="30" t="e">
        <f>IF(BC27&lt;=15,"半",0)</f>
        <v>#NUM!</v>
      </c>
      <c r="BA27" s="26" t="e">
        <f>DATEDIF(BS27,BW27,"y")</f>
        <v>#NUM!</v>
      </c>
      <c r="BB27" s="27" t="e">
        <f>IF(BC27&gt;=16,DATEDIF(BS27,BW27,"ym")+1,DATEDIF(BS27,BW27,"ym"))</f>
        <v>#NUM!</v>
      </c>
      <c r="BC27" s="28" t="e">
        <f>DATEDIF(BS27,BW27,"md")</f>
        <v>#NUM!</v>
      </c>
      <c r="BD27" s="29" t="e">
        <f>IF(BH27&gt;=12,DATEDIF(BT27,BV27,"y")+1,DATEDIF(BT27,BV27,"y"))</f>
        <v>#NUM!</v>
      </c>
      <c r="BE27" s="29" t="e">
        <f>IF(BH27&gt;=12,BH27-12,BH27)</f>
        <v>#NUM!</v>
      </c>
      <c r="BF27" s="30" t="e">
        <f>IF(BI27&lt;=15,"半",0)</f>
        <v>#NUM!</v>
      </c>
      <c r="BG27" s="26" t="e">
        <f>DATEDIF(BT27,BV27,"y")</f>
        <v>#NUM!</v>
      </c>
      <c r="BH27" s="27" t="e">
        <f>IF(BI27&gt;=16,DATEDIF(BT27,BV27,"ym")+1,DATEDIF(BT27,BV27,"ym"))</f>
        <v>#NUM!</v>
      </c>
      <c r="BI27" s="27" t="e">
        <f>DATEDIF(BT27,BV27,"md")</f>
        <v>#NUM!</v>
      </c>
      <c r="BJ27" s="29" t="e">
        <f>IF(BN27&gt;=12,DATEDIF(BT27,BW27,"y")+1,DATEDIF(BT27,BW27,"y"))</f>
        <v>#NUM!</v>
      </c>
      <c r="BK27" s="29" t="e">
        <f>IF(BN27&gt;=12,BN27-12,BN27)</f>
        <v>#NUM!</v>
      </c>
      <c r="BL27" s="30" t="e">
        <f>IF(BO27&lt;=15,"半",0)</f>
        <v>#NUM!</v>
      </c>
      <c r="BM27" s="26" t="e">
        <f>DATEDIF(BT27,BW27,"y")</f>
        <v>#NUM!</v>
      </c>
      <c r="BN27" s="27" t="e">
        <f>IF(BO27&gt;=16,DATEDIF(BT27,BW27,"ym")+1,DATEDIF(BT27,BW27,"ym"))</f>
        <v>#NUM!</v>
      </c>
      <c r="BO27" s="28" t="e">
        <f>DATEDIF(BT27,BW27,"md")</f>
        <v>#NUM!</v>
      </c>
      <c r="BP27" s="27"/>
      <c r="BQ27" s="34">
        <f>IF(E28="現在",$AM$8,E28)</f>
        <v>0</v>
      </c>
      <c r="BR27" s="27">
        <v>2</v>
      </c>
      <c r="BS27" s="35">
        <f>IF(DAY(B28)&lt;=15,B28-DAY(B28)+1,B28-DAY(B28)+16)</f>
        <v>1</v>
      </c>
      <c r="BT27" s="35">
        <f>IF(DAY(BS27)=1,BS27+15,CC27)</f>
        <v>16</v>
      </c>
      <c r="BU27" s="35"/>
      <c r="BV27" s="35">
        <f>IF(CL27&gt;=16,CJ27,IF(E28="現在",$AM$8-CL27+15,E28-CL27+15))</f>
        <v>15</v>
      </c>
      <c r="BW27" s="35">
        <f>IF(DAY(BV27)=15,BV27-DAY(BV27),BV27-DAY(BV27)+15)</f>
        <v>0</v>
      </c>
      <c r="BX27" s="35"/>
      <c r="BY27" s="35"/>
      <c r="BZ27" s="8">
        <f>YEAR(J27)</f>
        <v>1900</v>
      </c>
      <c r="CA27" s="8">
        <f>MONTH(J27)+1</f>
        <v>2</v>
      </c>
      <c r="CB27" s="36" t="str">
        <f>CONCATENATE(BZ27,"/",CA27,"/",1)</f>
        <v>1900/2/1</v>
      </c>
      <c r="CC27" s="36">
        <f>CB27+1-1</f>
        <v>32</v>
      </c>
      <c r="CD27" s="36">
        <f>CB27-1</f>
        <v>31</v>
      </c>
      <c r="CE27" s="8">
        <f>DAY(CD27)</f>
        <v>31</v>
      </c>
      <c r="CF27" s="8">
        <f>DAY(J27)</f>
        <v>0</v>
      </c>
      <c r="CG27" s="8">
        <f>YEAR(BQ27)</f>
        <v>1900</v>
      </c>
      <c r="CH27" s="8">
        <f>IF(MONTH(BQ27)=12,MONTH(BQ27)-12+1,MONTH(BQ27)+1)</f>
        <v>2</v>
      </c>
      <c r="CI27" s="36" t="str">
        <f>IF(CH27=1,CONCATENATE(CG27+1,"/",CH27,"/",1),CONCATENATE(CG27,"/",CH27,"/",1))</f>
        <v>1900/2/1</v>
      </c>
      <c r="CJ27" s="36">
        <f>CI27-1</f>
        <v>31</v>
      </c>
      <c r="CK27" s="8">
        <f>DAY(CJ27)</f>
        <v>31</v>
      </c>
      <c r="CL27" s="8">
        <f>DAY(BQ27)</f>
        <v>0</v>
      </c>
    </row>
    <row r="28" spans="1:119" ht="17.149999999999999" customHeight="1">
      <c r="A28" s="285"/>
      <c r="B28" s="296">
        <f>MIN(L9:N26)</f>
        <v>0</v>
      </c>
      <c r="C28" s="297"/>
      <c r="D28" s="109" t="s">
        <v>103</v>
      </c>
      <c r="E28" s="297">
        <f>MAX(L9:N26)</f>
        <v>0</v>
      </c>
      <c r="F28" s="297"/>
      <c r="G28" s="109" t="s">
        <v>104</v>
      </c>
      <c r="H28" s="15">
        <f>IF($B28&lt;&gt;"",IF($AN27="0-",AX27,IF($AN27="+0",BD27,IF($AN27="+-",BJ27,AR27))),"")</f>
        <v>0</v>
      </c>
      <c r="I28" s="342" t="s">
        <v>40</v>
      </c>
      <c r="J28" s="343"/>
      <c r="K28" s="344"/>
      <c r="L28" s="344"/>
      <c r="M28" s="11" t="s">
        <v>103</v>
      </c>
      <c r="N28" s="345">
        <v>46307</v>
      </c>
      <c r="O28" s="345"/>
      <c r="P28" s="12" t="s">
        <v>104</v>
      </c>
      <c r="Q28" s="13" t="str">
        <f>IF($K28&lt;&gt;"",IF($AN29="0-",AX29,IF($AN29="+0",BD29,IF($AN29="+-",BJ29,AR29))),"")</f>
        <v/>
      </c>
      <c r="R28" s="14" t="s">
        <v>40</v>
      </c>
      <c r="T28" s="223" t="s">
        <v>105</v>
      </c>
      <c r="U28" s="224"/>
      <c r="V28" s="225"/>
      <c r="W28" s="116" t="s">
        <v>102</v>
      </c>
      <c r="X28" s="116"/>
      <c r="Y28" s="116"/>
      <c r="Z28" s="116" t="s">
        <v>102</v>
      </c>
      <c r="AA28" s="269" t="s">
        <v>106</v>
      </c>
      <c r="AB28" s="270"/>
      <c r="AC28" s="270"/>
      <c r="AD28" s="270"/>
      <c r="AE28" s="270"/>
      <c r="AF28" s="271"/>
      <c r="AG28" s="4"/>
      <c r="AH28" s="4"/>
      <c r="AI28" s="4"/>
      <c r="AJ28" s="4"/>
      <c r="AN28" s="295"/>
      <c r="AO28" s="295"/>
      <c r="AP28" s="8"/>
      <c r="AQ28" s="8"/>
      <c r="AR28" s="29"/>
      <c r="AS28" s="29"/>
      <c r="AT28" s="30"/>
      <c r="AU28" s="26"/>
      <c r="AV28" s="27"/>
      <c r="AW28" s="28"/>
      <c r="AX28" s="29"/>
      <c r="AY28" s="29"/>
      <c r="AZ28" s="30"/>
      <c r="BA28" s="26"/>
      <c r="BB28" s="27"/>
      <c r="BC28" s="28"/>
      <c r="BD28" s="29"/>
      <c r="BE28" s="29"/>
      <c r="BF28" s="30"/>
      <c r="BG28" s="26"/>
      <c r="BH28" s="27"/>
      <c r="BI28" s="27"/>
      <c r="BJ28" s="29"/>
      <c r="BK28" s="29"/>
      <c r="BL28" s="30"/>
      <c r="BM28" s="26"/>
      <c r="BN28" s="27"/>
      <c r="BO28" s="28"/>
      <c r="BP28" s="27"/>
      <c r="BQ28" s="34"/>
      <c r="BR28" s="27"/>
      <c r="BS28" s="35"/>
      <c r="BT28" s="35"/>
      <c r="BU28" s="35"/>
      <c r="BV28" s="35"/>
      <c r="BW28" s="35"/>
      <c r="BX28" s="35"/>
      <c r="BY28" s="35"/>
      <c r="BZ28" s="8"/>
      <c r="CA28" s="8"/>
      <c r="CB28" s="36"/>
      <c r="CC28" s="36"/>
      <c r="CD28" s="36"/>
      <c r="CE28" s="8"/>
      <c r="CF28" s="8"/>
      <c r="CG28" s="8"/>
      <c r="CH28" s="8"/>
      <c r="CI28" s="36"/>
      <c r="CJ28" s="36"/>
      <c r="CK28" s="8"/>
      <c r="CL28" s="8"/>
    </row>
    <row r="29" spans="1:119" ht="17.149999999999999" customHeight="1">
      <c r="A29" s="125" t="s">
        <v>107</v>
      </c>
      <c r="B29" s="292" t="s">
        <v>108</v>
      </c>
      <c r="C29" s="292"/>
      <c r="D29" s="292"/>
      <c r="E29" s="292"/>
      <c r="F29" s="292"/>
      <c r="G29" s="292"/>
      <c r="H29" s="292"/>
      <c r="I29" s="292" t="s">
        <v>109</v>
      </c>
      <c r="J29" s="292"/>
      <c r="K29" s="292"/>
      <c r="L29" s="292"/>
      <c r="M29" s="292"/>
      <c r="N29" s="131" t="s">
        <v>110</v>
      </c>
      <c r="O29" s="131"/>
      <c r="P29" s="131"/>
      <c r="Q29" s="131"/>
      <c r="R29" s="132"/>
      <c r="T29" s="223" t="s">
        <v>111</v>
      </c>
      <c r="U29" s="224"/>
      <c r="V29" s="225"/>
      <c r="W29" s="116" t="s">
        <v>102</v>
      </c>
      <c r="X29" s="116"/>
      <c r="Y29" s="116"/>
      <c r="Z29" s="116"/>
      <c r="AA29" s="272"/>
      <c r="AB29" s="273"/>
      <c r="AC29" s="273"/>
      <c r="AD29" s="273"/>
      <c r="AE29" s="273"/>
      <c r="AF29" s="274"/>
      <c r="AG29" s="4"/>
      <c r="AH29" s="4"/>
      <c r="AI29" s="4"/>
      <c r="AJ29" s="4"/>
      <c r="AN29" s="298"/>
      <c r="AO29" s="294" t="str">
        <f>IF(AN29&lt;&gt;"",VLOOKUP(AN29,$AP$9:$AQ$12,2),"")</f>
        <v/>
      </c>
      <c r="AP29" s="8"/>
      <c r="AQ29" s="8"/>
      <c r="AR29" s="29">
        <f>IF(AV29&gt;=12,DATEDIF(BS29,BV29,"y")+1,DATEDIF(BS29,BV29,"y"))</f>
        <v>126</v>
      </c>
      <c r="AS29" s="29">
        <f>IF(AV29&gt;=12,AV29-12,AV29)</f>
        <v>9</v>
      </c>
      <c r="AT29" s="30" t="str">
        <f>IF(AW29&lt;=15,"半",0)</f>
        <v>半</v>
      </c>
      <c r="AU29" s="26">
        <f>DATEDIF(BS29,BV29,"y")</f>
        <v>126</v>
      </c>
      <c r="AV29" s="27">
        <f>IF(AW29&gt;=16,DATEDIF(BS29,BV29,"ym")+1,DATEDIF(BS29,BV29,"ym"))</f>
        <v>9</v>
      </c>
      <c r="AW29" s="28">
        <f>DATEDIF(BS29,BV29,"md")</f>
        <v>14</v>
      </c>
      <c r="AX29" s="29">
        <f>IF(BB29&gt;=12,DATEDIF(BS29,BW29,"y")+1,DATEDIF(BS29,BW29,"y"))</f>
        <v>126</v>
      </c>
      <c r="AY29" s="29">
        <f>IF(BB29&gt;=12,BB29-12,BB29)</f>
        <v>9</v>
      </c>
      <c r="AZ29" s="30">
        <f>IF(BC29&lt;=15,"半",0)</f>
        <v>0</v>
      </c>
      <c r="BA29" s="26">
        <f>DATEDIF(BS29,BW29,"y")</f>
        <v>126</v>
      </c>
      <c r="BB29" s="27">
        <f>IF(BC29&gt;=16,DATEDIF(BS29,BW29,"ym")+1,DATEDIF(BS29,BW29,"ym"))</f>
        <v>9</v>
      </c>
      <c r="BC29" s="28">
        <f>DATEDIF(BS29,BW29,"md")</f>
        <v>29</v>
      </c>
      <c r="BD29" s="29">
        <f>IF(BH29&gt;=12,DATEDIF(BT29,BV29,"y")+1,DATEDIF(BT29,BV29,"y"))</f>
        <v>126</v>
      </c>
      <c r="BE29" s="29">
        <f>IF(BH29&gt;=12,BH29-12,BH29)</f>
        <v>9</v>
      </c>
      <c r="BF29" s="30">
        <f>IF(BI29&lt;=15,"半",0)</f>
        <v>0</v>
      </c>
      <c r="BG29" s="26">
        <f>DATEDIF(BT29,BV29,"y")</f>
        <v>126</v>
      </c>
      <c r="BH29" s="27">
        <f>IF(BI29&gt;=16,DATEDIF(BT29,BV29,"ym")+1,DATEDIF(BT29,BV29,"ym"))</f>
        <v>9</v>
      </c>
      <c r="BI29" s="27">
        <f>DATEDIF(BT29,BV29,"md")</f>
        <v>29</v>
      </c>
      <c r="BJ29" s="29">
        <f>IF(BN29&gt;=12,DATEDIF(BT29,BW29,"y")+1,DATEDIF(BT29,BW29,"y"))</f>
        <v>126</v>
      </c>
      <c r="BK29" s="29">
        <f>IF(BN29&gt;=12,BN29-12,BN29)</f>
        <v>8</v>
      </c>
      <c r="BL29" s="30" t="str">
        <f>IF(BO29&lt;=15,"半",0)</f>
        <v>半</v>
      </c>
      <c r="BM29" s="26">
        <f>DATEDIF(BT29,BW29,"y")</f>
        <v>126</v>
      </c>
      <c r="BN29" s="27">
        <f>IF(BO29&gt;=16,DATEDIF(BT29,BW29,"ym")+1,DATEDIF(BT29,BW29,"ym"))</f>
        <v>8</v>
      </c>
      <c r="BO29" s="28">
        <f>DATEDIF(BT29,BW29,"md")</f>
        <v>14</v>
      </c>
      <c r="BP29" s="27"/>
      <c r="BQ29" s="34">
        <f>IF(N28="現在",$AM$8,N28)</f>
        <v>46307</v>
      </c>
      <c r="BR29" s="27">
        <v>3</v>
      </c>
      <c r="BS29" s="35">
        <f>IF(DAY(K28)&lt;=15,K28-DAY(K28)+1,K28-DAY(K28)+16)</f>
        <v>1</v>
      </c>
      <c r="BT29" s="35">
        <f>IF(DAY(BS29)=1,BS29+15,CC29)</f>
        <v>16</v>
      </c>
      <c r="BU29" s="35"/>
      <c r="BV29" s="35">
        <f>IF(CL29&gt;=16,CJ29,IF(N28="現在",$AM$8-CL29+15,N28-CL29+15))</f>
        <v>46310</v>
      </c>
      <c r="BW29" s="35">
        <f>IF(DAY(BV29)=15,BV29-DAY(BV29),BV29-DAY(BV29)+15)</f>
        <v>46295</v>
      </c>
      <c r="BX29" s="35"/>
      <c r="BY29" s="35"/>
      <c r="BZ29" s="8" t="e">
        <f>YEAR(I29)</f>
        <v>#VALUE!</v>
      </c>
      <c r="CA29" s="8" t="e">
        <f>MONTH(I29)+1</f>
        <v>#VALUE!</v>
      </c>
      <c r="CB29" s="36" t="e">
        <f>CONCATENATE(BZ29,"/",CA29,"/",1)</f>
        <v>#VALUE!</v>
      </c>
      <c r="CC29" s="36" t="e">
        <f>CB29+1-1</f>
        <v>#VALUE!</v>
      </c>
      <c r="CD29" s="36" t="e">
        <f>CB29-1</f>
        <v>#VALUE!</v>
      </c>
      <c r="CE29" s="8" t="e">
        <f>DAY(CD29)</f>
        <v>#VALUE!</v>
      </c>
      <c r="CF29" s="8" t="e">
        <f>DAY(I29)</f>
        <v>#VALUE!</v>
      </c>
      <c r="CG29" s="8">
        <f>YEAR(BQ29)</f>
        <v>2026</v>
      </c>
      <c r="CH29" s="8">
        <f>IF(MONTH(BQ29)=12,MONTH(BQ29)-12+1,MONTH(BQ29)+1)</f>
        <v>11</v>
      </c>
      <c r="CI29" s="36" t="str">
        <f>IF(CH29=1,CONCATENATE(CG29+1,"/",CH29,"/",1),CONCATENATE(CG29,"/",CH29,"/",1))</f>
        <v>2026/11/1</v>
      </c>
      <c r="CJ29" s="36">
        <f>CI29-1</f>
        <v>46326</v>
      </c>
      <c r="CK29" s="8">
        <f>DAY(CJ29)</f>
        <v>31</v>
      </c>
      <c r="CL29" s="8">
        <f>DAY(BQ29)</f>
        <v>12</v>
      </c>
    </row>
    <row r="30" spans="1:119" ht="17.149999999999999" customHeight="1">
      <c r="A30" s="126"/>
      <c r="B30" s="293"/>
      <c r="C30" s="293"/>
      <c r="D30" s="293"/>
      <c r="E30" s="293"/>
      <c r="F30" s="293"/>
      <c r="G30" s="293"/>
      <c r="H30" s="293"/>
      <c r="I30" s="139"/>
      <c r="J30" s="140"/>
      <c r="K30" s="140"/>
      <c r="L30" s="140"/>
      <c r="M30" s="141"/>
      <c r="N30" s="45"/>
      <c r="O30" s="112"/>
      <c r="P30" s="105" t="s">
        <v>40</v>
      </c>
      <c r="Q30" s="112"/>
      <c r="R30" s="106" t="s">
        <v>114</v>
      </c>
      <c r="T30" s="223" t="s">
        <v>115</v>
      </c>
      <c r="U30" s="224"/>
      <c r="V30" s="225"/>
      <c r="W30" s="116" t="s">
        <v>102</v>
      </c>
      <c r="X30" s="116"/>
      <c r="Y30" s="116"/>
      <c r="Z30" s="116"/>
      <c r="AA30" s="272"/>
      <c r="AB30" s="273"/>
      <c r="AC30" s="273"/>
      <c r="AD30" s="273"/>
      <c r="AE30" s="273"/>
      <c r="AF30" s="274"/>
      <c r="AG30" s="4"/>
      <c r="AH30" s="4"/>
      <c r="AI30" s="4"/>
      <c r="AJ30" s="4"/>
      <c r="AN30" s="295"/>
      <c r="AO30" s="295"/>
      <c r="AP30" s="8"/>
      <c r="AQ30" s="8"/>
      <c r="AR30" s="29"/>
      <c r="AS30" s="29"/>
      <c r="AT30" s="30"/>
      <c r="AU30" s="26"/>
      <c r="AV30" s="27"/>
      <c r="AW30" s="28"/>
      <c r="AX30" s="29"/>
      <c r="AY30" s="29"/>
      <c r="AZ30" s="30"/>
      <c r="BA30" s="26"/>
      <c r="BB30" s="27"/>
      <c r="BC30" s="28"/>
      <c r="BD30" s="29"/>
      <c r="BE30" s="29"/>
      <c r="BF30" s="30"/>
      <c r="BG30" s="26"/>
      <c r="BH30" s="27"/>
      <c r="BI30" s="27"/>
      <c r="BJ30" s="29"/>
      <c r="BK30" s="29"/>
      <c r="BL30" s="30"/>
      <c r="BM30" s="26"/>
      <c r="BN30" s="27"/>
      <c r="BO30" s="28"/>
      <c r="BP30" s="27"/>
      <c r="BQ30" s="34"/>
      <c r="BR30" s="27"/>
      <c r="BS30" s="35"/>
      <c r="BT30" s="35"/>
      <c r="BU30" s="35"/>
      <c r="BV30" s="35"/>
      <c r="BW30" s="35"/>
      <c r="BX30" s="35"/>
      <c r="BY30" s="35"/>
      <c r="BZ30" s="8"/>
      <c r="CA30" s="8"/>
      <c r="CB30" s="36"/>
      <c r="CC30" s="36"/>
      <c r="CD30" s="36"/>
      <c r="CE30" s="8"/>
      <c r="CF30" s="8"/>
      <c r="CG30" s="8"/>
      <c r="CH30" s="8"/>
      <c r="CI30" s="36"/>
      <c r="CJ30" s="36"/>
      <c r="CK30" s="8"/>
      <c r="CL30" s="8"/>
    </row>
    <row r="31" spans="1:119" ht="17.149999999999999" customHeight="1">
      <c r="A31" s="126"/>
      <c r="B31" s="292" t="s">
        <v>116</v>
      </c>
      <c r="C31" s="292"/>
      <c r="D31" s="292"/>
      <c r="E31" s="292"/>
      <c r="F31" s="292"/>
      <c r="G31" s="292"/>
      <c r="H31" s="292"/>
      <c r="I31" s="292" t="s">
        <v>109</v>
      </c>
      <c r="J31" s="292"/>
      <c r="K31" s="292"/>
      <c r="L31" s="292"/>
      <c r="M31" s="292"/>
      <c r="N31" s="131" t="s">
        <v>110</v>
      </c>
      <c r="O31" s="131"/>
      <c r="P31" s="131"/>
      <c r="Q31" s="131"/>
      <c r="R31" s="132"/>
      <c r="T31" s="223" t="s">
        <v>117</v>
      </c>
      <c r="U31" s="224"/>
      <c r="V31" s="225"/>
      <c r="W31" s="116" t="s">
        <v>102</v>
      </c>
      <c r="X31" s="116"/>
      <c r="Y31" s="116"/>
      <c r="Z31" s="116"/>
      <c r="AA31" s="272"/>
      <c r="AB31" s="273"/>
      <c r="AC31" s="273"/>
      <c r="AD31" s="273"/>
      <c r="AE31" s="273"/>
      <c r="AF31" s="274"/>
      <c r="AG31" s="4"/>
      <c r="AH31" s="4"/>
      <c r="AI31" s="4"/>
      <c r="AJ31" s="4"/>
    </row>
    <row r="32" spans="1:119" ht="17.149999999999999" customHeight="1">
      <c r="A32" s="126"/>
      <c r="B32" s="293"/>
      <c r="C32" s="293"/>
      <c r="D32" s="293"/>
      <c r="E32" s="293"/>
      <c r="F32" s="293"/>
      <c r="G32" s="293"/>
      <c r="H32" s="293"/>
      <c r="I32" s="293"/>
      <c r="J32" s="293"/>
      <c r="K32" s="293"/>
      <c r="L32" s="293"/>
      <c r="M32" s="293"/>
      <c r="N32" s="45"/>
      <c r="O32" s="112"/>
      <c r="P32" s="105" t="s">
        <v>40</v>
      </c>
      <c r="Q32" s="112"/>
      <c r="R32" s="106" t="s">
        <v>114</v>
      </c>
      <c r="T32" s="223" t="s">
        <v>121</v>
      </c>
      <c r="U32" s="224"/>
      <c r="V32" s="225"/>
      <c r="W32" s="116" t="s">
        <v>102</v>
      </c>
      <c r="X32" s="116"/>
      <c r="Y32" s="116"/>
      <c r="Z32" s="116" t="s">
        <v>102</v>
      </c>
      <c r="AA32" s="275"/>
      <c r="AB32" s="276"/>
      <c r="AC32" s="276"/>
      <c r="AD32" s="276"/>
      <c r="AE32" s="276"/>
      <c r="AF32" s="277"/>
      <c r="AG32" s="4"/>
      <c r="AH32" s="4"/>
      <c r="AI32" s="4"/>
      <c r="AJ32" s="4"/>
    </row>
    <row r="33" spans="1:36" s="2" customFormat="1" ht="17.149999999999999" customHeight="1">
      <c r="A33" s="126"/>
      <c r="B33" s="293"/>
      <c r="C33" s="293"/>
      <c r="D33" s="293"/>
      <c r="E33" s="293"/>
      <c r="F33" s="293"/>
      <c r="G33" s="293"/>
      <c r="H33" s="293"/>
      <c r="I33" s="293"/>
      <c r="J33" s="293"/>
      <c r="K33" s="293"/>
      <c r="L33" s="293"/>
      <c r="M33" s="293"/>
      <c r="N33" s="45"/>
      <c r="O33" s="112"/>
      <c r="P33" s="105" t="s">
        <v>40</v>
      </c>
      <c r="Q33" s="112"/>
      <c r="R33" s="106" t="s">
        <v>114</v>
      </c>
      <c r="S33" s="7"/>
      <c r="T33" s="223" t="s">
        <v>124</v>
      </c>
      <c r="U33" s="224"/>
      <c r="V33" s="225"/>
      <c r="W33" s="116" t="s">
        <v>102</v>
      </c>
      <c r="X33" s="116" t="s">
        <v>102</v>
      </c>
      <c r="Y33" s="116" t="s">
        <v>102</v>
      </c>
      <c r="Z33" s="116" t="s">
        <v>102</v>
      </c>
      <c r="AA33" s="220" t="s">
        <v>125</v>
      </c>
      <c r="AB33" s="221"/>
      <c r="AC33" s="221"/>
      <c r="AD33" s="221"/>
      <c r="AE33" s="221"/>
      <c r="AF33" s="222"/>
      <c r="AG33" s="4"/>
      <c r="AH33" s="4"/>
      <c r="AI33" s="4"/>
      <c r="AJ33" s="4"/>
    </row>
    <row r="34" spans="1:36" s="2" customFormat="1" ht="17.149999999999999" customHeight="1">
      <c r="A34" s="126"/>
      <c r="B34" s="293"/>
      <c r="C34" s="293"/>
      <c r="D34" s="293"/>
      <c r="E34" s="293"/>
      <c r="F34" s="293"/>
      <c r="G34" s="293"/>
      <c r="H34" s="293"/>
      <c r="I34" s="293"/>
      <c r="J34" s="293"/>
      <c r="K34" s="293"/>
      <c r="L34" s="293"/>
      <c r="M34" s="293"/>
      <c r="N34" s="45"/>
      <c r="O34" s="112"/>
      <c r="P34" s="105" t="s">
        <v>40</v>
      </c>
      <c r="Q34" s="112"/>
      <c r="R34" s="106" t="s">
        <v>128</v>
      </c>
      <c r="S34" s="7"/>
      <c r="T34" s="223" t="s">
        <v>129</v>
      </c>
      <c r="U34" s="224"/>
      <c r="V34" s="225"/>
      <c r="W34" s="116" t="s">
        <v>102</v>
      </c>
      <c r="X34" s="116" t="s">
        <v>102</v>
      </c>
      <c r="Y34" s="116" t="s">
        <v>102</v>
      </c>
      <c r="Z34" s="116" t="s">
        <v>102</v>
      </c>
      <c r="AA34" s="220" t="s">
        <v>130</v>
      </c>
      <c r="AB34" s="221"/>
      <c r="AC34" s="221"/>
      <c r="AD34" s="221"/>
      <c r="AE34" s="221"/>
      <c r="AF34" s="222"/>
      <c r="AG34" s="4"/>
      <c r="AH34" s="4"/>
      <c r="AI34" s="4"/>
      <c r="AJ34" s="4"/>
    </row>
    <row r="35" spans="1:36" s="2" customFormat="1" ht="18" customHeight="1">
      <c r="A35" s="126"/>
      <c r="B35" s="293"/>
      <c r="C35" s="293"/>
      <c r="D35" s="293"/>
      <c r="E35" s="293"/>
      <c r="F35" s="293"/>
      <c r="G35" s="293"/>
      <c r="H35" s="293"/>
      <c r="I35" s="293"/>
      <c r="J35" s="293"/>
      <c r="K35" s="293"/>
      <c r="L35" s="293"/>
      <c r="M35" s="293"/>
      <c r="N35" s="45"/>
      <c r="O35" s="112"/>
      <c r="P35" s="105" t="s">
        <v>40</v>
      </c>
      <c r="Q35" s="112"/>
      <c r="R35" s="106" t="s">
        <v>128</v>
      </c>
      <c r="S35" s="7"/>
      <c r="T35" s="98"/>
      <c r="U35" s="99"/>
      <c r="V35" s="100"/>
      <c r="W35" s="116"/>
      <c r="X35" s="116"/>
      <c r="Y35" s="116"/>
      <c r="Z35" s="116"/>
      <c r="AA35" s="101"/>
      <c r="AB35" s="102"/>
      <c r="AC35" s="102"/>
      <c r="AD35" s="102"/>
      <c r="AE35" s="102"/>
      <c r="AF35" s="103"/>
      <c r="AG35" s="4"/>
      <c r="AH35" s="4"/>
      <c r="AI35" s="4"/>
      <c r="AJ35" s="4"/>
    </row>
    <row r="36" spans="1:36" s="2" customFormat="1" ht="17.149999999999999" customHeight="1">
      <c r="A36" s="127"/>
      <c r="B36" s="133" t="s">
        <v>132</v>
      </c>
      <c r="C36" s="134"/>
      <c r="D36" s="134"/>
      <c r="E36" s="134"/>
      <c r="F36" s="134"/>
      <c r="G36" s="134"/>
      <c r="H36" s="134"/>
      <c r="I36" s="134"/>
      <c r="J36" s="134"/>
      <c r="K36" s="134"/>
      <c r="L36" s="134"/>
      <c r="M36" s="134"/>
      <c r="N36" s="134"/>
      <c r="O36" s="134"/>
      <c r="P36" s="134"/>
      <c r="Q36" s="134"/>
      <c r="R36" s="115"/>
      <c r="S36" s="7"/>
      <c r="T36" s="223" t="s">
        <v>134</v>
      </c>
      <c r="U36" s="224"/>
      <c r="V36" s="225"/>
      <c r="W36" s="116" t="s">
        <v>102</v>
      </c>
      <c r="X36" s="116"/>
      <c r="Y36" s="116"/>
      <c r="Z36" s="116"/>
      <c r="AA36" s="220" t="s">
        <v>135</v>
      </c>
      <c r="AB36" s="221"/>
      <c r="AC36" s="221"/>
      <c r="AD36" s="221"/>
      <c r="AE36" s="221"/>
      <c r="AF36" s="222"/>
      <c r="AG36" s="10"/>
      <c r="AH36" s="4"/>
      <c r="AI36" s="4"/>
      <c r="AJ36" s="4"/>
    </row>
    <row r="37" spans="1:36" s="2" customFormat="1" ht="17.5" customHeight="1">
      <c r="A37" s="283" t="s">
        <v>136</v>
      </c>
      <c r="B37" s="286"/>
      <c r="C37" s="287"/>
      <c r="D37" s="287"/>
      <c r="E37" s="287"/>
      <c r="F37" s="287"/>
      <c r="G37" s="287"/>
      <c r="H37" s="287"/>
      <c r="I37" s="287"/>
      <c r="J37" s="287"/>
      <c r="K37" s="287"/>
      <c r="L37" s="287"/>
      <c r="M37" s="287"/>
      <c r="N37" s="287"/>
      <c r="O37" s="287"/>
      <c r="P37" s="287"/>
      <c r="Q37" s="287"/>
      <c r="R37" s="288"/>
      <c r="S37" s="7"/>
      <c r="T37" s="223" t="s">
        <v>138</v>
      </c>
      <c r="U37" s="224"/>
      <c r="V37" s="225"/>
      <c r="W37" s="116" t="s">
        <v>102</v>
      </c>
      <c r="X37" s="116" t="s">
        <v>102</v>
      </c>
      <c r="Y37" s="116" t="s">
        <v>102</v>
      </c>
      <c r="Z37" s="116" t="s">
        <v>102</v>
      </c>
      <c r="AA37" s="220" t="s">
        <v>139</v>
      </c>
      <c r="AB37" s="221"/>
      <c r="AC37" s="221"/>
      <c r="AD37" s="221"/>
      <c r="AE37" s="221"/>
      <c r="AF37" s="222"/>
      <c r="AG37" s="10"/>
      <c r="AH37" s="10"/>
      <c r="AI37" s="4"/>
      <c r="AJ37" s="4"/>
    </row>
    <row r="38" spans="1:36" s="2" customFormat="1" ht="17.149999999999999" customHeight="1">
      <c r="A38" s="284"/>
      <c r="B38" s="286"/>
      <c r="C38" s="287"/>
      <c r="D38" s="287"/>
      <c r="E38" s="287"/>
      <c r="F38" s="287"/>
      <c r="G38" s="287"/>
      <c r="H38" s="287"/>
      <c r="I38" s="287"/>
      <c r="J38" s="287"/>
      <c r="K38" s="287"/>
      <c r="L38" s="287"/>
      <c r="M38" s="287"/>
      <c r="N38" s="287"/>
      <c r="O38" s="287"/>
      <c r="P38" s="287"/>
      <c r="Q38" s="287"/>
      <c r="R38" s="288"/>
      <c r="S38" s="7"/>
      <c r="T38" s="144" t="s">
        <v>140</v>
      </c>
      <c r="U38" s="145"/>
      <c r="V38" s="146"/>
      <c r="W38" s="116"/>
      <c r="X38" s="116" t="s">
        <v>102</v>
      </c>
      <c r="Y38" s="116"/>
      <c r="Z38" s="116"/>
      <c r="AA38" s="220" t="s">
        <v>141</v>
      </c>
      <c r="AB38" s="221"/>
      <c r="AC38" s="221"/>
      <c r="AD38" s="221"/>
      <c r="AE38" s="221"/>
      <c r="AF38" s="222"/>
      <c r="AG38" s="10"/>
      <c r="AH38" s="10"/>
      <c r="AI38" s="4"/>
      <c r="AJ38" s="4"/>
    </row>
    <row r="39" spans="1:36" s="2" customFormat="1" ht="17.149999999999999" customHeight="1">
      <c r="A39" s="284"/>
      <c r="B39" s="286"/>
      <c r="C39" s="287"/>
      <c r="D39" s="287"/>
      <c r="E39" s="287"/>
      <c r="F39" s="287"/>
      <c r="G39" s="287"/>
      <c r="H39" s="287"/>
      <c r="I39" s="287"/>
      <c r="J39" s="287"/>
      <c r="K39" s="287"/>
      <c r="L39" s="287"/>
      <c r="M39" s="287"/>
      <c r="N39" s="287"/>
      <c r="O39" s="287"/>
      <c r="P39" s="287"/>
      <c r="Q39" s="287"/>
      <c r="R39" s="288"/>
      <c r="S39" s="7"/>
      <c r="T39" s="223" t="s">
        <v>142</v>
      </c>
      <c r="U39" s="224"/>
      <c r="V39" s="225"/>
      <c r="W39" s="116"/>
      <c r="X39" s="116" t="s">
        <v>102</v>
      </c>
      <c r="Y39" s="116"/>
      <c r="Z39" s="116"/>
      <c r="AA39" s="220" t="s">
        <v>143</v>
      </c>
      <c r="AB39" s="221"/>
      <c r="AC39" s="221"/>
      <c r="AD39" s="221"/>
      <c r="AE39" s="221"/>
      <c r="AF39" s="222"/>
      <c r="AG39" s="10"/>
      <c r="AH39" s="10"/>
      <c r="AI39" s="4"/>
      <c r="AJ39" s="4"/>
    </row>
    <row r="40" spans="1:36" s="2" customFormat="1" ht="17.149999999999999" customHeight="1">
      <c r="A40" s="284"/>
      <c r="B40" s="286"/>
      <c r="C40" s="287"/>
      <c r="D40" s="287"/>
      <c r="E40" s="287"/>
      <c r="F40" s="287"/>
      <c r="G40" s="287"/>
      <c r="H40" s="287"/>
      <c r="I40" s="287"/>
      <c r="J40" s="287"/>
      <c r="K40" s="287"/>
      <c r="L40" s="287"/>
      <c r="M40" s="287"/>
      <c r="N40" s="287"/>
      <c r="O40" s="287"/>
      <c r="P40" s="287"/>
      <c r="Q40" s="287"/>
      <c r="R40" s="288"/>
      <c r="S40" s="7"/>
      <c r="T40" s="223" t="s">
        <v>144</v>
      </c>
      <c r="U40" s="224"/>
      <c r="V40" s="225"/>
      <c r="W40" s="116"/>
      <c r="X40" s="116"/>
      <c r="Y40" s="116" t="s">
        <v>102</v>
      </c>
      <c r="Z40" s="116"/>
      <c r="AA40" s="220"/>
      <c r="AB40" s="221"/>
      <c r="AC40" s="221"/>
      <c r="AD40" s="221"/>
      <c r="AE40" s="221"/>
      <c r="AF40" s="222"/>
      <c r="AG40" s="10"/>
      <c r="AH40" s="10"/>
      <c r="AI40" s="4"/>
      <c r="AJ40" s="4"/>
    </row>
    <row r="41" spans="1:36" s="2" customFormat="1" ht="17.149999999999999" customHeight="1">
      <c r="A41" s="284"/>
      <c r="B41" s="286"/>
      <c r="C41" s="287"/>
      <c r="D41" s="287"/>
      <c r="E41" s="287"/>
      <c r="F41" s="287"/>
      <c r="G41" s="287"/>
      <c r="H41" s="287"/>
      <c r="I41" s="287"/>
      <c r="J41" s="287"/>
      <c r="K41" s="287"/>
      <c r="L41" s="287"/>
      <c r="M41" s="287"/>
      <c r="N41" s="287"/>
      <c r="O41" s="287"/>
      <c r="P41" s="287"/>
      <c r="Q41" s="287"/>
      <c r="R41" s="288"/>
      <c r="S41" s="7"/>
      <c r="T41" s="157" t="s">
        <v>145</v>
      </c>
      <c r="U41" s="157"/>
      <c r="V41" s="157"/>
      <c r="W41" s="157"/>
      <c r="X41" s="157"/>
      <c r="Y41" s="157"/>
      <c r="Z41" s="157"/>
      <c r="AA41" s="157"/>
      <c r="AB41" s="157"/>
      <c r="AC41" s="157"/>
      <c r="AD41" s="157"/>
      <c r="AE41" s="157"/>
      <c r="AF41" s="157"/>
      <c r="AG41" s="10"/>
      <c r="AH41" s="10"/>
      <c r="AI41" s="4"/>
      <c r="AJ41" s="4"/>
    </row>
    <row r="42" spans="1:36" s="2" customFormat="1" ht="17.149999999999999" customHeight="1">
      <c r="A42" s="284"/>
      <c r="B42" s="286"/>
      <c r="C42" s="287"/>
      <c r="D42" s="287"/>
      <c r="E42" s="287"/>
      <c r="F42" s="287"/>
      <c r="G42" s="287"/>
      <c r="H42" s="287"/>
      <c r="I42" s="287"/>
      <c r="J42" s="287"/>
      <c r="K42" s="287"/>
      <c r="L42" s="287"/>
      <c r="M42" s="287"/>
      <c r="N42" s="287"/>
      <c r="O42" s="287"/>
      <c r="P42" s="287"/>
      <c r="Q42" s="287"/>
      <c r="R42" s="288"/>
      <c r="S42" s="7"/>
      <c r="T42" s="147" t="s">
        <v>146</v>
      </c>
      <c r="U42" s="147"/>
      <c r="V42" s="147"/>
      <c r="W42" s="147"/>
      <c r="X42" s="147"/>
      <c r="Y42" s="147"/>
      <c r="Z42" s="147"/>
      <c r="AA42" s="147"/>
      <c r="AB42" s="147"/>
      <c r="AC42" s="147"/>
      <c r="AD42" s="147"/>
      <c r="AE42" s="147"/>
      <c r="AF42" s="147"/>
      <c r="AG42" s="147"/>
      <c r="AH42" s="10"/>
      <c r="AI42" s="4"/>
      <c r="AJ42" s="4"/>
    </row>
    <row r="43" spans="1:36" s="2" customFormat="1" ht="17.149999999999999" customHeight="1">
      <c r="A43" s="284"/>
      <c r="B43" s="286"/>
      <c r="C43" s="287"/>
      <c r="D43" s="287"/>
      <c r="E43" s="287"/>
      <c r="F43" s="287"/>
      <c r="G43" s="287"/>
      <c r="H43" s="287"/>
      <c r="I43" s="287"/>
      <c r="J43" s="287"/>
      <c r="K43" s="287"/>
      <c r="L43" s="287"/>
      <c r="M43" s="287"/>
      <c r="N43" s="287"/>
      <c r="O43" s="287"/>
      <c r="P43" s="287"/>
      <c r="Q43" s="287"/>
      <c r="R43" s="288"/>
      <c r="S43" s="7"/>
      <c r="T43" s="147"/>
      <c r="U43" s="147"/>
      <c r="V43" s="147"/>
      <c r="W43" s="147"/>
      <c r="X43" s="147"/>
      <c r="Y43" s="147"/>
      <c r="Z43" s="147"/>
      <c r="AA43" s="147"/>
      <c r="AB43" s="147"/>
      <c r="AC43" s="147"/>
      <c r="AD43" s="147"/>
      <c r="AE43" s="147"/>
      <c r="AF43" s="147"/>
      <c r="AG43" s="147"/>
      <c r="AH43" s="10"/>
      <c r="AI43" s="4"/>
      <c r="AJ43" s="4"/>
    </row>
    <row r="44" spans="1:36" s="2" customFormat="1" ht="17.149999999999999" customHeight="1">
      <c r="A44" s="284"/>
      <c r="B44" s="286"/>
      <c r="C44" s="287"/>
      <c r="D44" s="287"/>
      <c r="E44" s="287"/>
      <c r="F44" s="287"/>
      <c r="G44" s="287"/>
      <c r="H44" s="287"/>
      <c r="I44" s="287"/>
      <c r="J44" s="287"/>
      <c r="K44" s="287"/>
      <c r="L44" s="287"/>
      <c r="M44" s="287"/>
      <c r="N44" s="287"/>
      <c r="O44" s="287"/>
      <c r="P44" s="287"/>
      <c r="Q44" s="287"/>
      <c r="R44" s="288"/>
      <c r="S44" s="1"/>
      <c r="T44" s="147"/>
      <c r="U44" s="147"/>
      <c r="V44" s="147"/>
      <c r="W44" s="147"/>
      <c r="X44" s="147"/>
      <c r="Y44" s="147"/>
      <c r="Z44" s="147"/>
      <c r="AA44" s="147"/>
      <c r="AB44" s="147"/>
      <c r="AC44" s="147"/>
      <c r="AD44" s="147"/>
      <c r="AE44" s="147"/>
      <c r="AF44" s="147"/>
      <c r="AG44" s="147"/>
      <c r="AH44" s="10"/>
      <c r="AI44" s="4"/>
      <c r="AJ44" s="4"/>
    </row>
    <row r="45" spans="1:36" s="2" customFormat="1" ht="17.149999999999999" customHeight="1">
      <c r="A45" s="284"/>
      <c r="B45" s="286"/>
      <c r="C45" s="287"/>
      <c r="D45" s="287"/>
      <c r="E45" s="287"/>
      <c r="F45" s="287"/>
      <c r="G45" s="287"/>
      <c r="H45" s="287"/>
      <c r="I45" s="287"/>
      <c r="J45" s="287"/>
      <c r="K45" s="287"/>
      <c r="L45" s="287"/>
      <c r="M45" s="287"/>
      <c r="N45" s="287"/>
      <c r="O45" s="287"/>
      <c r="P45" s="287"/>
      <c r="Q45" s="287"/>
      <c r="R45" s="288"/>
      <c r="S45" s="7" t="s">
        <v>147</v>
      </c>
      <c r="T45" s="147" t="s">
        <v>148</v>
      </c>
      <c r="U45" s="147"/>
      <c r="V45" s="147"/>
      <c r="W45" s="147"/>
      <c r="X45" s="147"/>
      <c r="Y45" s="147"/>
      <c r="Z45" s="147"/>
      <c r="AA45" s="147"/>
      <c r="AB45" s="147"/>
      <c r="AC45" s="147"/>
      <c r="AD45" s="147"/>
      <c r="AE45" s="147"/>
      <c r="AF45" s="147"/>
      <c r="AG45" s="10"/>
      <c r="AH45" s="10"/>
      <c r="AI45" s="4"/>
      <c r="AJ45" s="4"/>
    </row>
    <row r="46" spans="1:36" s="2" customFormat="1" ht="17.149999999999999" customHeight="1">
      <c r="A46" s="284"/>
      <c r="B46" s="286"/>
      <c r="C46" s="287"/>
      <c r="D46" s="287"/>
      <c r="E46" s="287"/>
      <c r="F46" s="287"/>
      <c r="G46" s="287"/>
      <c r="H46" s="287"/>
      <c r="I46" s="287"/>
      <c r="J46" s="287"/>
      <c r="K46" s="287"/>
      <c r="L46" s="287"/>
      <c r="M46" s="287"/>
      <c r="N46" s="287"/>
      <c r="O46" s="287"/>
      <c r="P46" s="287"/>
      <c r="Q46" s="287"/>
      <c r="R46" s="288"/>
      <c r="S46" s="7"/>
      <c r="T46" s="147"/>
      <c r="U46" s="147"/>
      <c r="V46" s="147"/>
      <c r="W46" s="147"/>
      <c r="X46" s="147"/>
      <c r="Y46" s="147"/>
      <c r="Z46" s="147"/>
      <c r="AA46" s="147"/>
      <c r="AB46" s="147"/>
      <c r="AC46" s="147"/>
      <c r="AD46" s="147"/>
      <c r="AE46" s="147"/>
      <c r="AF46" s="147"/>
      <c r="AG46" s="10"/>
      <c r="AH46" s="10"/>
      <c r="AI46" s="4"/>
      <c r="AJ46" s="4"/>
    </row>
    <row r="47" spans="1:36" s="2" customFormat="1" ht="17.149999999999999" customHeight="1">
      <c r="A47" s="284"/>
      <c r="B47" s="286"/>
      <c r="C47" s="287"/>
      <c r="D47" s="287"/>
      <c r="E47" s="287"/>
      <c r="F47" s="287"/>
      <c r="G47" s="287"/>
      <c r="H47" s="287"/>
      <c r="I47" s="287"/>
      <c r="J47" s="287"/>
      <c r="K47" s="287"/>
      <c r="L47" s="287"/>
      <c r="M47" s="287"/>
      <c r="N47" s="287"/>
      <c r="O47" s="287"/>
      <c r="P47" s="287"/>
      <c r="Q47" s="287"/>
      <c r="R47" s="288"/>
      <c r="S47" s="7" t="s">
        <v>149</v>
      </c>
      <c r="T47" s="1" t="s">
        <v>150</v>
      </c>
      <c r="U47" s="4"/>
      <c r="V47" s="4"/>
      <c r="W47" s="4"/>
      <c r="X47" s="4"/>
      <c r="Y47" s="4"/>
      <c r="Z47" s="4"/>
      <c r="AA47" s="1"/>
      <c r="AB47" s="1"/>
      <c r="AG47" s="4"/>
      <c r="AH47" s="10"/>
      <c r="AI47" s="4"/>
      <c r="AJ47" s="4"/>
    </row>
    <row r="48" spans="1:36" s="2" customFormat="1" ht="17.149999999999999" customHeight="1">
      <c r="A48" s="285"/>
      <c r="B48" s="289"/>
      <c r="C48" s="290"/>
      <c r="D48" s="290"/>
      <c r="E48" s="290"/>
      <c r="F48" s="290"/>
      <c r="G48" s="290"/>
      <c r="H48" s="290"/>
      <c r="I48" s="290"/>
      <c r="J48" s="290"/>
      <c r="K48" s="290"/>
      <c r="L48" s="290"/>
      <c r="M48" s="290"/>
      <c r="N48" s="290"/>
      <c r="O48" s="290"/>
      <c r="P48" s="290"/>
      <c r="Q48" s="290"/>
      <c r="R48" s="291"/>
      <c r="S48" s="7"/>
      <c r="T48" s="147" t="s">
        <v>160</v>
      </c>
      <c r="U48" s="147"/>
      <c r="V48" s="147"/>
      <c r="W48" s="147"/>
      <c r="X48" s="147"/>
      <c r="Y48" s="147"/>
      <c r="Z48" s="147"/>
      <c r="AA48" s="147"/>
      <c r="AB48" s="147"/>
      <c r="AC48" s="147"/>
      <c r="AD48" s="147"/>
      <c r="AE48" s="147"/>
      <c r="AF48" s="147"/>
      <c r="AG48" s="147"/>
      <c r="AH48" s="10"/>
      <c r="AI48" s="4"/>
      <c r="AJ48" s="4"/>
    </row>
    <row r="49" spans="1:36" s="2" customFormat="1" ht="14.15" customHeight="1">
      <c r="A49" s="278" t="s">
        <v>152</v>
      </c>
      <c r="B49" s="119"/>
      <c r="C49" s="120"/>
      <c r="D49" s="120"/>
      <c r="E49" s="120"/>
      <c r="F49" s="120"/>
      <c r="G49" s="120"/>
      <c r="H49" s="120"/>
      <c r="I49" s="120"/>
      <c r="J49" s="120"/>
      <c r="K49" s="120"/>
      <c r="L49" s="120"/>
      <c r="M49" s="120"/>
      <c r="N49" s="120"/>
      <c r="O49" s="120"/>
      <c r="P49" s="120"/>
      <c r="Q49" s="281" t="s">
        <v>153</v>
      </c>
      <c r="R49" s="281"/>
      <c r="S49" s="7"/>
      <c r="T49" s="147"/>
      <c r="U49" s="147"/>
      <c r="V49" s="147"/>
      <c r="W49" s="147"/>
      <c r="X49" s="147"/>
      <c r="Y49" s="147"/>
      <c r="Z49" s="147"/>
      <c r="AA49" s="147"/>
      <c r="AB49" s="147"/>
      <c r="AC49" s="147"/>
      <c r="AD49" s="147"/>
      <c r="AE49" s="147"/>
      <c r="AF49" s="147"/>
      <c r="AG49" s="147"/>
      <c r="AH49" s="10"/>
      <c r="AI49" s="4"/>
      <c r="AJ49" s="4"/>
    </row>
    <row r="50" spans="1:36" s="2" customFormat="1" ht="14.15" customHeight="1">
      <c r="A50" s="279"/>
      <c r="B50" s="121"/>
      <c r="C50" s="122"/>
      <c r="D50" s="122"/>
      <c r="E50" s="122"/>
      <c r="F50" s="122"/>
      <c r="G50" s="122"/>
      <c r="H50" s="122"/>
      <c r="I50" s="122"/>
      <c r="J50" s="122"/>
      <c r="K50" s="122"/>
      <c r="L50" s="122"/>
      <c r="M50" s="122"/>
      <c r="N50" s="122"/>
      <c r="O50" s="122"/>
      <c r="P50" s="122"/>
      <c r="Q50" s="282"/>
      <c r="R50" s="282"/>
      <c r="S50" s="1"/>
      <c r="T50" s="1"/>
      <c r="U50" s="1"/>
      <c r="V50" s="1"/>
      <c r="W50" s="1"/>
      <c r="X50" s="1"/>
      <c r="Y50" s="1"/>
      <c r="Z50" s="1"/>
      <c r="AA50" s="1"/>
      <c r="AB50" s="1"/>
      <c r="AC50" s="1"/>
      <c r="AD50" s="1"/>
      <c r="AE50" s="1"/>
      <c r="AF50" s="1"/>
      <c r="AG50" s="1"/>
      <c r="AH50" s="4"/>
      <c r="AI50" s="4"/>
      <c r="AJ50" s="4"/>
    </row>
    <row r="51" spans="1:36" s="2" customFormat="1" ht="17.149999999999999" customHeight="1">
      <c r="A51" s="280"/>
      <c r="B51" s="123"/>
      <c r="C51" s="124"/>
      <c r="D51" s="124"/>
      <c r="E51" s="124"/>
      <c r="F51" s="124"/>
      <c r="G51" s="124"/>
      <c r="H51" s="124"/>
      <c r="I51" s="124"/>
      <c r="J51" s="124"/>
      <c r="K51" s="124"/>
      <c r="L51" s="124"/>
      <c r="M51" s="124"/>
      <c r="N51" s="124"/>
      <c r="O51" s="124"/>
      <c r="P51" s="124"/>
      <c r="Q51" s="282"/>
      <c r="R51" s="282"/>
      <c r="S51" s="1"/>
      <c r="T51" s="1"/>
      <c r="U51" s="1"/>
      <c r="V51" s="1"/>
      <c r="W51" s="1"/>
      <c r="X51" s="1"/>
      <c r="Y51" s="1"/>
      <c r="Z51" s="1"/>
      <c r="AA51" s="1"/>
      <c r="AB51" s="1"/>
      <c r="AC51" s="1"/>
      <c r="AD51" s="1"/>
      <c r="AE51" s="1"/>
      <c r="AF51" s="1"/>
      <c r="AG51" s="1"/>
      <c r="AH51" s="4"/>
      <c r="AI51" s="4"/>
      <c r="AJ51" s="4"/>
    </row>
    <row r="52" spans="1:36" s="2" customFormat="1" ht="17.5" customHeight="1">
      <c r="A52" s="1"/>
      <c r="B52" s="1"/>
      <c r="C52" s="1"/>
      <c r="D52" s="1"/>
      <c r="E52" s="1"/>
      <c r="F52" s="1"/>
      <c r="G52" s="1"/>
      <c r="H52" s="1"/>
      <c r="I52" s="1"/>
      <c r="J52" s="1"/>
      <c r="K52" s="1"/>
      <c r="L52" s="1"/>
      <c r="M52" s="1"/>
      <c r="N52" s="1"/>
      <c r="O52" s="1"/>
      <c r="P52" s="1"/>
      <c r="Q52" s="1"/>
      <c r="R52" s="1"/>
      <c r="S52" s="7"/>
      <c r="T52" s="1"/>
      <c r="U52" s="4"/>
      <c r="V52" s="4"/>
      <c r="W52" s="4"/>
      <c r="X52" s="4"/>
      <c r="Y52" s="4"/>
      <c r="Z52" s="4"/>
      <c r="AA52" s="1"/>
      <c r="AB52" s="1"/>
      <c r="AG52" s="4"/>
      <c r="AH52" s="4"/>
      <c r="AI52" s="10"/>
      <c r="AJ52" s="10"/>
    </row>
    <row r="53" spans="1:36" s="2" customFormat="1" ht="17.5" customHeight="1">
      <c r="A53" s="7"/>
      <c r="B53" s="1"/>
      <c r="C53" s="1"/>
      <c r="D53" s="1"/>
      <c r="E53" s="1"/>
      <c r="F53" s="1"/>
      <c r="G53" s="1"/>
      <c r="H53" s="1"/>
      <c r="I53" s="1"/>
      <c r="J53" s="1"/>
      <c r="K53" s="1"/>
      <c r="L53" s="1"/>
      <c r="M53" s="1"/>
      <c r="N53" s="1"/>
      <c r="O53" s="1"/>
      <c r="P53" s="1"/>
      <c r="Q53" s="1"/>
      <c r="R53" s="1"/>
      <c r="S53" s="7"/>
      <c r="T53" s="1"/>
      <c r="U53" s="4"/>
      <c r="V53" s="4"/>
      <c r="W53" s="4"/>
      <c r="X53" s="4"/>
      <c r="Y53" s="4"/>
      <c r="Z53" s="4"/>
      <c r="AA53" s="1"/>
      <c r="AB53" s="1"/>
      <c r="AG53" s="10"/>
      <c r="AH53" s="10"/>
      <c r="AI53" s="10"/>
      <c r="AJ53" s="10"/>
    </row>
    <row r="54" spans="1:36" s="2" customFormat="1" ht="17.5" customHeight="1">
      <c r="B54" s="1"/>
      <c r="C54" s="1"/>
      <c r="D54" s="1"/>
      <c r="E54" s="1"/>
      <c r="F54" s="1"/>
      <c r="G54" s="1"/>
      <c r="H54" s="1"/>
      <c r="I54" s="1"/>
      <c r="J54" s="1"/>
      <c r="K54" s="1"/>
      <c r="L54" s="1"/>
      <c r="M54" s="1"/>
      <c r="N54" s="1"/>
      <c r="O54" s="1"/>
      <c r="P54" s="1"/>
      <c r="Q54" s="1"/>
      <c r="R54" s="1"/>
      <c r="S54" s="7"/>
      <c r="T54" s="1"/>
      <c r="U54" s="4"/>
      <c r="V54" s="4"/>
      <c r="W54" s="4"/>
      <c r="X54" s="4"/>
      <c r="Y54" s="4"/>
      <c r="Z54" s="4"/>
      <c r="AA54" s="1"/>
      <c r="AB54" s="1"/>
      <c r="AG54" s="10"/>
      <c r="AH54" s="10"/>
      <c r="AI54" s="10"/>
      <c r="AJ54" s="10"/>
    </row>
    <row r="55" spans="1:36" s="2" customFormat="1" ht="17.5" customHeight="1">
      <c r="A55" s="7"/>
      <c r="B55" s="1"/>
      <c r="C55" s="1"/>
      <c r="D55" s="1"/>
      <c r="E55" s="1"/>
      <c r="F55" s="1"/>
      <c r="G55" s="1"/>
      <c r="H55" s="1"/>
      <c r="I55" s="1"/>
      <c r="J55" s="1"/>
      <c r="K55" s="1"/>
      <c r="L55" s="1"/>
      <c r="M55" s="1"/>
      <c r="N55" s="1"/>
      <c r="O55" s="1"/>
      <c r="P55" s="1"/>
      <c r="Q55" s="1"/>
      <c r="R55" s="1"/>
      <c r="S55" s="7"/>
      <c r="T55" s="1"/>
      <c r="U55" s="4"/>
      <c r="V55" s="4"/>
      <c r="W55" s="4"/>
      <c r="X55" s="4"/>
      <c r="Y55" s="4"/>
      <c r="Z55" s="4"/>
      <c r="AA55" s="1"/>
      <c r="AB55" s="1"/>
      <c r="AG55" s="10"/>
      <c r="AH55" s="10"/>
      <c r="AI55" s="10"/>
      <c r="AJ55" s="10"/>
    </row>
    <row r="56" spans="1:36" s="2" customFormat="1" ht="17.5" customHeight="1">
      <c r="A56" s="7"/>
      <c r="B56" s="1"/>
      <c r="C56" s="1"/>
      <c r="D56" s="1"/>
      <c r="E56" s="1"/>
      <c r="F56" s="1"/>
      <c r="G56" s="1"/>
      <c r="H56" s="1"/>
      <c r="I56" s="1"/>
      <c r="J56" s="1"/>
      <c r="K56" s="1"/>
      <c r="L56" s="1"/>
      <c r="M56" s="1"/>
      <c r="N56" s="1"/>
      <c r="O56" s="1"/>
      <c r="P56" s="1"/>
      <c r="Q56" s="1"/>
      <c r="R56" s="1"/>
      <c r="S56" s="7"/>
      <c r="T56" s="1"/>
      <c r="U56" s="4"/>
      <c r="V56" s="4"/>
      <c r="W56" s="4"/>
      <c r="X56" s="4"/>
      <c r="Y56" s="4"/>
      <c r="Z56" s="4"/>
      <c r="AA56" s="1"/>
      <c r="AB56" s="1"/>
      <c r="AG56" s="10"/>
      <c r="AH56" s="10"/>
      <c r="AI56" s="10"/>
      <c r="AJ56" s="10"/>
    </row>
    <row r="57" spans="1:36" s="2" customFormat="1" ht="17.5" customHeight="1">
      <c r="A57" s="7"/>
      <c r="B57" s="1"/>
      <c r="C57" s="1"/>
      <c r="D57" s="1"/>
      <c r="E57" s="1"/>
      <c r="F57" s="1"/>
      <c r="G57" s="1"/>
      <c r="H57" s="1"/>
      <c r="I57" s="1"/>
      <c r="J57" s="1"/>
      <c r="K57" s="1"/>
      <c r="L57" s="1"/>
      <c r="M57" s="1"/>
      <c r="N57" s="1"/>
      <c r="O57" s="1"/>
      <c r="P57" s="1"/>
      <c r="Q57" s="1"/>
      <c r="R57" s="1"/>
      <c r="S57" s="7"/>
      <c r="T57" s="1"/>
      <c r="U57" s="4"/>
      <c r="V57" s="4"/>
      <c r="W57" s="4"/>
      <c r="X57" s="4"/>
      <c r="Y57" s="4"/>
      <c r="Z57" s="4"/>
      <c r="AA57" s="1"/>
      <c r="AB57" s="1"/>
      <c r="AG57" s="10"/>
      <c r="AH57" s="10"/>
      <c r="AI57" s="10"/>
      <c r="AJ57" s="10"/>
    </row>
    <row r="58" spans="1:36" s="2" customFormat="1" ht="17.5" customHeight="1">
      <c r="A58" s="1"/>
      <c r="B58" s="1"/>
      <c r="C58" s="1"/>
      <c r="D58" s="1"/>
      <c r="E58" s="1"/>
      <c r="F58" s="1"/>
      <c r="G58" s="1"/>
      <c r="H58" s="1"/>
      <c r="I58" s="1"/>
      <c r="J58" s="1"/>
      <c r="K58" s="1"/>
      <c r="L58" s="1"/>
      <c r="M58" s="1"/>
      <c r="N58" s="1"/>
      <c r="O58" s="1"/>
      <c r="P58" s="1"/>
      <c r="Q58" s="1"/>
      <c r="R58" s="1"/>
      <c r="S58" s="7"/>
      <c r="T58" s="1"/>
      <c r="U58" s="4"/>
      <c r="V58" s="4"/>
      <c r="W58" s="4"/>
      <c r="X58" s="4"/>
      <c r="Y58" s="4"/>
      <c r="Z58" s="4"/>
      <c r="AA58" s="1"/>
      <c r="AB58" s="1"/>
      <c r="AG58" s="10"/>
      <c r="AH58" s="10"/>
      <c r="AI58" s="10"/>
      <c r="AJ58" s="10"/>
    </row>
    <row r="59" spans="1:36" s="2" customFormat="1" ht="17.5" customHeight="1">
      <c r="B59" s="1"/>
      <c r="C59" s="1"/>
      <c r="D59" s="1"/>
      <c r="E59" s="1"/>
      <c r="F59" s="1"/>
      <c r="G59" s="1"/>
      <c r="H59" s="1"/>
      <c r="I59" s="1"/>
      <c r="J59" s="1"/>
      <c r="K59" s="1"/>
      <c r="L59" s="1"/>
      <c r="M59" s="1"/>
      <c r="N59" s="1"/>
      <c r="O59" s="1"/>
      <c r="P59" s="1"/>
      <c r="Q59" s="1"/>
      <c r="R59" s="1"/>
      <c r="S59" s="7"/>
      <c r="T59" s="1"/>
      <c r="U59" s="4"/>
      <c r="V59" s="4"/>
      <c r="W59" s="4"/>
      <c r="X59" s="4"/>
      <c r="Y59" s="4"/>
      <c r="Z59" s="4"/>
      <c r="AA59" s="1"/>
      <c r="AB59" s="1"/>
      <c r="AG59" s="10"/>
      <c r="AH59" s="10"/>
      <c r="AI59" s="10"/>
      <c r="AJ59" s="10"/>
    </row>
    <row r="60" spans="1:36" s="2" customFormat="1" ht="17.5" customHeight="1">
      <c r="A60" s="1"/>
      <c r="B60" s="1"/>
      <c r="C60" s="1"/>
      <c r="D60" s="1"/>
      <c r="E60" s="1"/>
      <c r="F60" s="1"/>
      <c r="G60" s="1"/>
      <c r="H60" s="1"/>
      <c r="I60" s="1"/>
      <c r="J60" s="1"/>
      <c r="K60" s="1"/>
      <c r="L60" s="1"/>
      <c r="M60" s="1"/>
      <c r="N60" s="1"/>
      <c r="O60" s="1"/>
      <c r="P60" s="1"/>
      <c r="Q60" s="1"/>
      <c r="R60" s="1"/>
      <c r="S60" s="7"/>
      <c r="T60" s="1"/>
      <c r="U60" s="4"/>
      <c r="V60" s="4"/>
      <c r="W60" s="4"/>
      <c r="X60" s="4"/>
      <c r="Y60" s="4"/>
      <c r="Z60" s="4"/>
      <c r="AA60" s="1"/>
      <c r="AB60" s="1"/>
      <c r="AG60" s="10"/>
      <c r="AH60" s="10"/>
      <c r="AI60" s="10"/>
      <c r="AJ60" s="10"/>
    </row>
    <row r="61" spans="1:36" s="2" customFormat="1" ht="17.5" customHeight="1">
      <c r="A61" s="7"/>
      <c r="B61" s="4"/>
      <c r="C61" s="1"/>
      <c r="D61" s="1"/>
      <c r="E61" s="1"/>
      <c r="F61" s="1"/>
      <c r="G61" s="1"/>
      <c r="H61" s="1"/>
      <c r="I61" s="1"/>
      <c r="J61" s="1"/>
      <c r="K61" s="1"/>
      <c r="L61" s="1"/>
      <c r="M61" s="1"/>
      <c r="N61" s="1"/>
      <c r="O61" s="1"/>
      <c r="P61" s="1"/>
      <c r="Q61" s="1"/>
      <c r="R61" s="1"/>
      <c r="S61" s="7"/>
      <c r="T61" s="1"/>
      <c r="U61" s="4"/>
      <c r="V61" s="4"/>
      <c r="W61" s="4"/>
      <c r="X61" s="4"/>
      <c r="Y61" s="4"/>
      <c r="Z61" s="4"/>
      <c r="AA61" s="1"/>
      <c r="AB61" s="1"/>
      <c r="AG61" s="10"/>
      <c r="AH61" s="10"/>
      <c r="AI61" s="10"/>
      <c r="AJ61" s="10"/>
    </row>
    <row r="62" spans="1:36" s="2" customFormat="1" ht="17.5" customHeight="1">
      <c r="B62" s="1"/>
      <c r="C62" s="1"/>
      <c r="D62" s="1"/>
      <c r="E62" s="1"/>
      <c r="F62" s="1"/>
      <c r="G62" s="1"/>
      <c r="H62" s="1"/>
      <c r="I62" s="1"/>
      <c r="J62" s="1"/>
      <c r="K62" s="1"/>
      <c r="L62" s="1"/>
      <c r="M62" s="1"/>
      <c r="N62" s="1"/>
      <c r="O62" s="1"/>
      <c r="P62" s="1"/>
      <c r="Q62" s="1"/>
      <c r="R62" s="1"/>
      <c r="S62" s="7"/>
      <c r="T62" s="1"/>
      <c r="U62" s="4"/>
      <c r="V62" s="4"/>
      <c r="W62" s="4"/>
      <c r="X62" s="4"/>
      <c r="Y62" s="4"/>
      <c r="Z62" s="4"/>
      <c r="AA62" s="1"/>
      <c r="AB62" s="1"/>
      <c r="AG62" s="10"/>
      <c r="AH62" s="10"/>
      <c r="AI62" s="10"/>
      <c r="AJ62" s="10"/>
    </row>
    <row r="63" spans="1:36" s="2" customFormat="1" ht="17.5" customHeight="1">
      <c r="A63" s="1"/>
      <c r="B63" s="1"/>
      <c r="C63" s="1"/>
      <c r="D63" s="1"/>
      <c r="E63" s="1"/>
      <c r="F63" s="1"/>
      <c r="G63" s="1"/>
      <c r="H63" s="1"/>
      <c r="I63" s="1"/>
      <c r="J63" s="1"/>
      <c r="K63" s="1"/>
      <c r="L63" s="1"/>
      <c r="M63" s="1"/>
      <c r="N63" s="1"/>
      <c r="O63" s="1"/>
      <c r="P63" s="1"/>
      <c r="Q63" s="1"/>
      <c r="R63" s="1"/>
      <c r="S63" s="7"/>
      <c r="T63" s="1"/>
      <c r="U63" s="4"/>
      <c r="V63" s="4"/>
      <c r="W63" s="4"/>
      <c r="X63" s="4"/>
      <c r="Y63" s="4"/>
      <c r="Z63" s="4"/>
      <c r="AA63" s="1"/>
      <c r="AB63" s="1"/>
      <c r="AG63" s="10"/>
      <c r="AH63" s="10"/>
      <c r="AI63" s="10"/>
      <c r="AJ63" s="10"/>
    </row>
    <row r="64" spans="1:36" s="2" customFormat="1" ht="17.5" customHeight="1">
      <c r="A64" s="1"/>
      <c r="B64" s="1"/>
      <c r="C64" s="1"/>
      <c r="D64" s="1"/>
      <c r="E64" s="1"/>
      <c r="F64" s="1"/>
      <c r="G64" s="1"/>
      <c r="H64" s="1"/>
      <c r="I64" s="1"/>
      <c r="J64" s="1"/>
      <c r="K64" s="1"/>
      <c r="L64" s="1"/>
      <c r="M64" s="1"/>
      <c r="N64" s="1"/>
      <c r="O64" s="1"/>
      <c r="P64" s="1"/>
      <c r="Q64" s="1"/>
      <c r="R64" s="1"/>
      <c r="S64" s="7"/>
      <c r="T64" s="1"/>
      <c r="U64" s="4"/>
      <c r="V64" s="4"/>
      <c r="W64" s="4"/>
      <c r="X64" s="4"/>
      <c r="Y64" s="4"/>
      <c r="Z64" s="4"/>
      <c r="AA64" s="1"/>
      <c r="AB64" s="1"/>
      <c r="AG64" s="10"/>
      <c r="AH64" s="10"/>
      <c r="AI64" s="10"/>
      <c r="AJ64" s="10"/>
    </row>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GZhmLim/dds/0dR1Hpl9egVZApdAKWe29pVEPWUywTHjGELdlVVuLNjxnmCCm3bLxu+TUtKerjCjX9fe9X26Bg==" saltValue="c+syQHR2/nHbY1LPTYDnyw==" spinCount="100000" sheet="1" formatCells="0"/>
  <mergeCells count="181">
    <mergeCell ref="T41:AF41"/>
    <mergeCell ref="T42:AG44"/>
    <mergeCell ref="T45:AF46"/>
    <mergeCell ref="T48:AG49"/>
    <mergeCell ref="B36:Q36"/>
    <mergeCell ref="T2:AG2"/>
    <mergeCell ref="W3:AG3"/>
    <mergeCell ref="T4:AG4"/>
    <mergeCell ref="T8:AG8"/>
    <mergeCell ref="T10:AG10"/>
    <mergeCell ref="T11:AG11"/>
    <mergeCell ref="T12:AG12"/>
    <mergeCell ref="T16:AG16"/>
    <mergeCell ref="T21:AG21"/>
    <mergeCell ref="T22:AG22"/>
    <mergeCell ref="T23:AG23"/>
    <mergeCell ref="T34:V34"/>
    <mergeCell ref="AA34:AF34"/>
    <mergeCell ref="N31:R31"/>
    <mergeCell ref="T31:V31"/>
    <mergeCell ref="E28:F28"/>
    <mergeCell ref="I28:J28"/>
    <mergeCell ref="K28:L28"/>
    <mergeCell ref="N28:O28"/>
    <mergeCell ref="A1:R1"/>
    <mergeCell ref="P2:P3"/>
    <mergeCell ref="Q2:R3"/>
    <mergeCell ref="A3:D3"/>
    <mergeCell ref="E3:J3"/>
    <mergeCell ref="A5:A7"/>
    <mergeCell ref="B5:C5"/>
    <mergeCell ref="D5:J5"/>
    <mergeCell ref="K5:M5"/>
    <mergeCell ref="N5:R5"/>
    <mergeCell ref="B6:C6"/>
    <mergeCell ref="D6:J6"/>
    <mergeCell ref="K6:M6"/>
    <mergeCell ref="N6:O6"/>
    <mergeCell ref="P6:R6"/>
    <mergeCell ref="B7:C7"/>
    <mergeCell ref="D7:J7"/>
    <mergeCell ref="K7:M7"/>
    <mergeCell ref="N7:O7"/>
    <mergeCell ref="P7:R7"/>
    <mergeCell ref="A8:A28"/>
    <mergeCell ref="B8:J8"/>
    <mergeCell ref="K8:N8"/>
    <mergeCell ref="O8:R8"/>
    <mergeCell ref="B9:J10"/>
    <mergeCell ref="L9:N9"/>
    <mergeCell ref="O9:O10"/>
    <mergeCell ref="P9:P10"/>
    <mergeCell ref="Q9:Q10"/>
    <mergeCell ref="R9:R10"/>
    <mergeCell ref="B13:J14"/>
    <mergeCell ref="L13:N13"/>
    <mergeCell ref="O13:O14"/>
    <mergeCell ref="P13:P14"/>
    <mergeCell ref="Q13:Q14"/>
    <mergeCell ref="R13:R14"/>
    <mergeCell ref="B17:J18"/>
    <mergeCell ref="L17:N17"/>
    <mergeCell ref="O17:O18"/>
    <mergeCell ref="P17:P18"/>
    <mergeCell ref="Q17:Q18"/>
    <mergeCell ref="R17:R18"/>
    <mergeCell ref="B21:J22"/>
    <mergeCell ref="L21:N21"/>
    <mergeCell ref="AN9:AN10"/>
    <mergeCell ref="AO9:AO10"/>
    <mergeCell ref="L10:N10"/>
    <mergeCell ref="B11:J12"/>
    <mergeCell ref="L11:N11"/>
    <mergeCell ref="O11:O12"/>
    <mergeCell ref="P11:P12"/>
    <mergeCell ref="Q11:Q12"/>
    <mergeCell ref="R11:R12"/>
    <mergeCell ref="AN11:AN12"/>
    <mergeCell ref="AO11:AO12"/>
    <mergeCell ref="L12:N12"/>
    <mergeCell ref="AN13:AN14"/>
    <mergeCell ref="AO13:AO14"/>
    <mergeCell ref="L14:N14"/>
    <mergeCell ref="B15:J16"/>
    <mergeCell ref="L15:N15"/>
    <mergeCell ref="O15:O16"/>
    <mergeCell ref="P15:P16"/>
    <mergeCell ref="Q15:Q16"/>
    <mergeCell ref="R15:R16"/>
    <mergeCell ref="AN15:AN16"/>
    <mergeCell ref="AO15:AO16"/>
    <mergeCell ref="L16:N16"/>
    <mergeCell ref="AN17:AN18"/>
    <mergeCell ref="AO17:AO18"/>
    <mergeCell ref="L18:N18"/>
    <mergeCell ref="B19:J20"/>
    <mergeCell ref="L19:N19"/>
    <mergeCell ref="O19:O20"/>
    <mergeCell ref="P19:P20"/>
    <mergeCell ref="Q19:Q20"/>
    <mergeCell ref="R19:R20"/>
    <mergeCell ref="AN19:AN20"/>
    <mergeCell ref="AO19:AO20"/>
    <mergeCell ref="L20:N20"/>
    <mergeCell ref="AO21:AO22"/>
    <mergeCell ref="L22:N22"/>
    <mergeCell ref="B23:J24"/>
    <mergeCell ref="L23:N23"/>
    <mergeCell ref="O23:O24"/>
    <mergeCell ref="P23:P24"/>
    <mergeCell ref="Q23:Q24"/>
    <mergeCell ref="R23:R24"/>
    <mergeCell ref="AN23:AN24"/>
    <mergeCell ref="AO23:AO24"/>
    <mergeCell ref="L24:N24"/>
    <mergeCell ref="T24:AF25"/>
    <mergeCell ref="AO25:AO26"/>
    <mergeCell ref="L26:N26"/>
    <mergeCell ref="T26:V26"/>
    <mergeCell ref="AA26:AF26"/>
    <mergeCell ref="B25:J26"/>
    <mergeCell ref="L25:N25"/>
    <mergeCell ref="O25:O26"/>
    <mergeCell ref="AN25:AN26"/>
    <mergeCell ref="O21:O22"/>
    <mergeCell ref="P21:P22"/>
    <mergeCell ref="Q21:Q22"/>
    <mergeCell ref="R21:R22"/>
    <mergeCell ref="P25:P26"/>
    <mergeCell ref="Q25:Q26"/>
    <mergeCell ref="R25:R26"/>
    <mergeCell ref="T29:V29"/>
    <mergeCell ref="AN21:AN22"/>
    <mergeCell ref="B27:J27"/>
    <mergeCell ref="K27:R27"/>
    <mergeCell ref="T27:V27"/>
    <mergeCell ref="AA27:AF27"/>
    <mergeCell ref="AN27:AN28"/>
    <mergeCell ref="AO27:AO28"/>
    <mergeCell ref="B28:C28"/>
    <mergeCell ref="AN29:AN30"/>
    <mergeCell ref="AO29:AO30"/>
    <mergeCell ref="T28:V28"/>
    <mergeCell ref="AA28:AF32"/>
    <mergeCell ref="AA33:AF33"/>
    <mergeCell ref="B34:H34"/>
    <mergeCell ref="I34:M34"/>
    <mergeCell ref="B35:H35"/>
    <mergeCell ref="I35:M35"/>
    <mergeCell ref="T36:V36"/>
    <mergeCell ref="AA36:AF36"/>
    <mergeCell ref="B30:H30"/>
    <mergeCell ref="I30:M30"/>
    <mergeCell ref="T30:V30"/>
    <mergeCell ref="B32:H32"/>
    <mergeCell ref="I32:M32"/>
    <mergeCell ref="T32:V32"/>
    <mergeCell ref="T5:AG5"/>
    <mergeCell ref="A49:A51"/>
    <mergeCell ref="B49:P51"/>
    <mergeCell ref="Q49:R49"/>
    <mergeCell ref="Q50:R51"/>
    <mergeCell ref="T39:V39"/>
    <mergeCell ref="AA39:AF39"/>
    <mergeCell ref="T40:V40"/>
    <mergeCell ref="AA40:AF40"/>
    <mergeCell ref="A37:A48"/>
    <mergeCell ref="B37:R48"/>
    <mergeCell ref="T37:V37"/>
    <mergeCell ref="AA37:AF37"/>
    <mergeCell ref="T38:V38"/>
    <mergeCell ref="AA38:AF38"/>
    <mergeCell ref="B31:H31"/>
    <mergeCell ref="I31:M31"/>
    <mergeCell ref="A29:A36"/>
    <mergeCell ref="B29:H29"/>
    <mergeCell ref="I29:M29"/>
    <mergeCell ref="N29:R29"/>
    <mergeCell ref="B33:H33"/>
    <mergeCell ref="I33:M33"/>
    <mergeCell ref="T33:V33"/>
  </mergeCells>
  <phoneticPr fontId="2"/>
  <conditionalFormatting sqref="N6:O6">
    <cfRule type="expression" priority="6">
      <formula>B2="+$N$6"</formula>
    </cfRule>
  </conditionalFormatting>
  <conditionalFormatting sqref="N5:R5">
    <cfRule type="expression" dxfId="3" priority="1">
      <formula>TRIM($N$5)="+$R$36"</formula>
    </cfRule>
    <cfRule type="expression" priority="2">
      <formula>TRIM($N$5)="+$R$36"</formula>
    </cfRule>
    <cfRule type="expression" dxfId="2" priority="4">
      <formula>"arduino=B2=""+$N$5"""</formula>
    </cfRule>
    <cfRule type="expression" dxfId="1" priority="5">
      <formula>B2="+$N$5"</formula>
    </cfRule>
  </conditionalFormatting>
  <conditionalFormatting sqref="R36">
    <cfRule type="expression" dxfId="0" priority="3">
      <formula>$R$36</formula>
    </cfRule>
  </conditionalFormatting>
  <dataValidations count="5">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449468CA-ACA7-4931-8F25-565BA9CFE9F9}"/>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FF89CC02-1C54-40DE-969F-919548D7D06C}">
      <formula1>$AM$9:$AM$10</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9265F8D4-246B-4845-A0E4-75F1B8A61242}">
      <formula1>$T$27:$T$40</formula1>
    </dataValidation>
    <dataValidation type="list" allowBlank="1" showInputMessage="1" showErrorMessage="1" sqref="N30 N32:N35" xr:uid="{9CC1B14B-8964-45FB-924A-16C862235267}">
      <formula1>$AM$12:$AM$17</formula1>
    </dataValidation>
    <dataValidation type="list" allowBlank="1" showInputMessage="1" showErrorMessage="1" sqref="R36" xr:uid="{3D974990-A592-4E1A-9BD0-3410714B7C51}">
      <formula1>$AL$17:$AL$18</formula1>
    </dataValidation>
  </dataValidations>
  <printOptions horizontalCentered="1"/>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様式5(功労者用・記載例)</vt:lpstr>
      <vt:lpstr>様式5(功労者用) </vt:lpstr>
      <vt:lpstr>'様式5(功労者用) '!Print_Area</vt:lpstr>
      <vt:lpstr>'様式5(功労者用・記載例)'!Print_Area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浜崎麗</dc:creator>
  <cp:keywords/>
  <dc:description/>
  <cp:lastModifiedBy>大木さやか</cp:lastModifiedBy>
  <cp:revision/>
  <cp:lastPrinted>2026-02-12T02:54:11Z</cp:lastPrinted>
  <dcterms:created xsi:type="dcterms:W3CDTF">2015-06-05T18:17:20Z</dcterms:created>
  <dcterms:modified xsi:type="dcterms:W3CDTF">2026-02-19T00:29:24Z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2025-01-31T06:32:54Z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380d6502-8ad1-46f7-8aa5-aac541358680</vt:lpwstr>
  </property>
  <property fmtid="{D5CDD505-2E9C-101B-9397-08002B2CF9AE}" pid="8" name="MSIP_Label_d899a617-f30e-4fb8-b81c-fb6d0b94ac5b_ContentBits">
    <vt:lpwstr>0</vt:lpwstr>
  </property>
</Properties>
</file>